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Székely Erika\Documents\BIT_FB_posztokhoz_fotók\FB_2023_augusztus\"/>
    </mc:Choice>
  </mc:AlternateContent>
  <xr:revisionPtr revIDLastSave="0" documentId="8_{05C2456B-10D1-4814-A6CF-39886570CA5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Alapmenetrend" sheetId="7" r:id="rId1"/>
  </sheets>
  <definedNames>
    <definedName name="_xlnm.Print_Area" localSheetId="0">Alapmenetrend!$A$1:$AL$109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0" i="7" l="1"/>
  <c r="M9" i="7"/>
  <c r="D45" i="7"/>
  <c r="H45" i="7"/>
  <c r="I45" i="7"/>
  <c r="I47" i="7" s="1"/>
  <c r="K45" i="7"/>
  <c r="O45" i="7"/>
  <c r="Q45" i="7"/>
  <c r="Q47" i="7" s="1"/>
  <c r="S45" i="7"/>
  <c r="U45" i="7"/>
  <c r="V45" i="7"/>
  <c r="X45" i="7"/>
  <c r="X47" i="7" s="1"/>
  <c r="AA45" i="7"/>
  <c r="AD45" i="7"/>
  <c r="AG45" i="7"/>
  <c r="AG47" i="7" s="1"/>
  <c r="AI45" i="7"/>
  <c r="AK45" i="7"/>
  <c r="D46" i="7"/>
  <c r="H47" i="7"/>
  <c r="K47" i="7"/>
  <c r="AK48" i="7"/>
  <c r="AI48" i="7"/>
  <c r="AF48" i="7"/>
  <c r="AD48" i="7"/>
  <c r="AA48" i="7"/>
  <c r="U48" i="7"/>
  <c r="S48" i="7"/>
  <c r="M60" i="7"/>
  <c r="M4" i="7"/>
  <c r="AO109" i="7"/>
  <c r="AN109" i="7"/>
  <c r="AM109" i="7"/>
  <c r="AP108" i="7"/>
  <c r="AQ108" i="7" s="1"/>
  <c r="AN108" i="7"/>
  <c r="AO108" i="7" s="1"/>
  <c r="AM108" i="7"/>
  <c r="AP107" i="7"/>
  <c r="AQ107" i="7" s="1"/>
  <c r="AN107" i="7"/>
  <c r="AO107" i="7" s="1"/>
  <c r="AM107" i="7"/>
  <c r="AP106" i="7"/>
  <c r="AQ106" i="7" s="1"/>
  <c r="AN106" i="7"/>
  <c r="AO106" i="7" s="1"/>
  <c r="AM106" i="7"/>
  <c r="AM105" i="7"/>
  <c r="AN105" i="7" s="1"/>
  <c r="AO105" i="7" s="1"/>
  <c r="C103" i="7"/>
  <c r="E98" i="7"/>
  <c r="E97" i="7"/>
  <c r="E96" i="7"/>
  <c r="E91" i="7"/>
  <c r="E90" i="7"/>
  <c r="E89" i="7"/>
  <c r="E88" i="7"/>
  <c r="E87" i="7"/>
  <c r="E86" i="7"/>
  <c r="D86" i="7"/>
  <c r="D87" i="7" s="1"/>
  <c r="R87" i="7" s="1"/>
  <c r="R85" i="7"/>
  <c r="E85" i="7"/>
  <c r="R84" i="7"/>
  <c r="R83" i="7"/>
  <c r="R82" i="7"/>
  <c r="R81" i="7"/>
  <c r="R80" i="7"/>
  <c r="R79" i="7"/>
  <c r="R78" i="7"/>
  <c r="E77" i="7"/>
  <c r="D77" i="7"/>
  <c r="F77" i="7" s="1"/>
  <c r="E76" i="7"/>
  <c r="D76" i="7"/>
  <c r="F76" i="7" s="1"/>
  <c r="E75" i="7"/>
  <c r="D75" i="7"/>
  <c r="F75" i="7" s="1"/>
  <c r="R74" i="7"/>
  <c r="E74" i="7"/>
  <c r="D74" i="7"/>
  <c r="F74" i="7" s="1"/>
  <c r="E73" i="7"/>
  <c r="D73" i="7"/>
  <c r="F73" i="7" s="1"/>
  <c r="E72" i="7"/>
  <c r="D72" i="7"/>
  <c r="F72" i="7" s="1"/>
  <c r="R71" i="7"/>
  <c r="E71" i="7"/>
  <c r="D71" i="7"/>
  <c r="F71" i="7" s="1"/>
  <c r="E70" i="7"/>
  <c r="D70" i="7"/>
  <c r="F70" i="7" s="1"/>
  <c r="E69" i="7"/>
  <c r="D69" i="7"/>
  <c r="F69" i="7" s="1"/>
  <c r="E68" i="7"/>
  <c r="D68" i="7"/>
  <c r="F68" i="7" s="1"/>
  <c r="E67" i="7"/>
  <c r="D67" i="7"/>
  <c r="F67" i="7" s="1"/>
  <c r="R66" i="7"/>
  <c r="E66" i="7"/>
  <c r="D66" i="7"/>
  <c r="F66" i="7" s="1"/>
  <c r="E65" i="7"/>
  <c r="D65" i="7"/>
  <c r="F65" i="7" s="1"/>
  <c r="E64" i="7"/>
  <c r="D64" i="7"/>
  <c r="F64" i="7" s="1"/>
  <c r="R63" i="7"/>
  <c r="E63" i="7"/>
  <c r="D63" i="7"/>
  <c r="F63" i="7" s="1"/>
  <c r="E62" i="7"/>
  <c r="D62" i="7"/>
  <c r="F62" i="7" s="1"/>
  <c r="E61" i="7"/>
  <c r="D61" i="7"/>
  <c r="F61" i="7" s="1"/>
  <c r="AL60" i="7"/>
  <c r="AL86" i="7" s="1"/>
  <c r="AJ60" i="7"/>
  <c r="AJ61" i="7" s="1"/>
  <c r="AH60" i="7"/>
  <c r="AH97" i="7" s="1"/>
  <c r="AE60" i="7"/>
  <c r="AC60" i="7"/>
  <c r="AC87" i="7" s="1"/>
  <c r="AB60" i="7"/>
  <c r="Z60" i="7"/>
  <c r="Z90" i="7" s="1"/>
  <c r="W60" i="7"/>
  <c r="T60" i="7"/>
  <c r="T96" i="7" s="1"/>
  <c r="R60" i="7"/>
  <c r="P60" i="7"/>
  <c r="P90" i="7" s="1"/>
  <c r="J60" i="7"/>
  <c r="J96" i="7" s="1"/>
  <c r="F60" i="7"/>
  <c r="E60" i="7"/>
  <c r="R59" i="7"/>
  <c r="R58" i="7"/>
  <c r="R57" i="7"/>
  <c r="R56" i="7"/>
  <c r="AK55" i="7"/>
  <c r="AI55" i="7"/>
  <c r="AF55" i="7"/>
  <c r="AD55" i="7"/>
  <c r="AA55" i="7"/>
  <c r="U55" i="7"/>
  <c r="S55" i="7"/>
  <c r="Q55" i="7"/>
  <c r="O55" i="7"/>
  <c r="AF47" i="7"/>
  <c r="D47" i="7"/>
  <c r="AK47" i="7"/>
  <c r="AI47" i="7"/>
  <c r="AD47" i="7"/>
  <c r="AA47" i="7"/>
  <c r="V47" i="7"/>
  <c r="U47" i="7"/>
  <c r="S47" i="7"/>
  <c r="O47" i="7"/>
  <c r="AK44" i="7"/>
  <c r="AI44" i="7"/>
  <c r="AG44" i="7"/>
  <c r="AD44" i="7"/>
  <c r="AA44" i="7"/>
  <c r="X44" i="7"/>
  <c r="V44" i="7"/>
  <c r="U44" i="7"/>
  <c r="S44" i="7"/>
  <c r="Q44" i="7"/>
  <c r="K44" i="7"/>
  <c r="I44" i="7"/>
  <c r="H44" i="7"/>
  <c r="D44" i="7"/>
  <c r="O44" i="7" s="1"/>
  <c r="AK43" i="7"/>
  <c r="AI43" i="7"/>
  <c r="AG43" i="7"/>
  <c r="AD43" i="7"/>
  <c r="AA43" i="7"/>
  <c r="X43" i="7"/>
  <c r="V43" i="7"/>
  <c r="U43" i="7"/>
  <c r="S43" i="7"/>
  <c r="Q43" i="7"/>
  <c r="K43" i="7"/>
  <c r="I43" i="7"/>
  <c r="H43" i="7"/>
  <c r="D43" i="7"/>
  <c r="O43" i="7" s="1"/>
  <c r="AK42" i="7"/>
  <c r="AI42" i="7"/>
  <c r="AG42" i="7"/>
  <c r="AD42" i="7"/>
  <c r="AA42" i="7"/>
  <c r="X42" i="7"/>
  <c r="V42" i="7"/>
  <c r="U42" i="7"/>
  <c r="S42" i="7"/>
  <c r="Q42" i="7"/>
  <c r="K42" i="7"/>
  <c r="I42" i="7"/>
  <c r="H42" i="7"/>
  <c r="D42" i="7"/>
  <c r="O42" i="7" s="1"/>
  <c r="AK41" i="7"/>
  <c r="AI41" i="7"/>
  <c r="AG41" i="7"/>
  <c r="AD41" i="7"/>
  <c r="AA41" i="7"/>
  <c r="X41" i="7"/>
  <c r="V41" i="7"/>
  <c r="U41" i="7"/>
  <c r="S41" i="7"/>
  <c r="Q41" i="7"/>
  <c r="K41" i="7"/>
  <c r="I41" i="7"/>
  <c r="H41" i="7"/>
  <c r="D41" i="7"/>
  <c r="O41" i="7" s="1"/>
  <c r="AK40" i="7"/>
  <c r="AI40" i="7"/>
  <c r="AG40" i="7"/>
  <c r="AD40" i="7"/>
  <c r="AA40" i="7"/>
  <c r="X40" i="7"/>
  <c r="V40" i="7"/>
  <c r="U40" i="7"/>
  <c r="S40" i="7"/>
  <c r="Q40" i="7"/>
  <c r="K40" i="7"/>
  <c r="I40" i="7"/>
  <c r="H40" i="7"/>
  <c r="D40" i="7"/>
  <c r="O40" i="7" s="1"/>
  <c r="AK39" i="7"/>
  <c r="AI39" i="7"/>
  <c r="AG39" i="7"/>
  <c r="AD39" i="7"/>
  <c r="AA39" i="7"/>
  <c r="X39" i="7"/>
  <c r="V39" i="7"/>
  <c r="U39" i="7"/>
  <c r="S39" i="7"/>
  <c r="Q39" i="7"/>
  <c r="K39" i="7"/>
  <c r="I39" i="7"/>
  <c r="H39" i="7"/>
  <c r="D39" i="7"/>
  <c r="O39" i="7" s="1"/>
  <c r="AK38" i="7"/>
  <c r="AI38" i="7"/>
  <c r="AG38" i="7"/>
  <c r="AD38" i="7"/>
  <c r="AA38" i="7"/>
  <c r="X38" i="7"/>
  <c r="V38" i="7"/>
  <c r="U38" i="7"/>
  <c r="S38" i="7"/>
  <c r="Q38" i="7"/>
  <c r="K38" i="7"/>
  <c r="I38" i="7"/>
  <c r="H38" i="7"/>
  <c r="D38" i="7"/>
  <c r="O38" i="7" s="1"/>
  <c r="AK37" i="7"/>
  <c r="AI37" i="7"/>
  <c r="AG37" i="7"/>
  <c r="AD37" i="7"/>
  <c r="AA37" i="7"/>
  <c r="X37" i="7"/>
  <c r="V37" i="7"/>
  <c r="U37" i="7"/>
  <c r="S37" i="7"/>
  <c r="Q37" i="7"/>
  <c r="K37" i="7"/>
  <c r="I37" i="7"/>
  <c r="H37" i="7"/>
  <c r="D37" i="7"/>
  <c r="O37" i="7" s="1"/>
  <c r="AK36" i="7"/>
  <c r="AI36" i="7"/>
  <c r="AG36" i="7"/>
  <c r="AD36" i="7"/>
  <c r="AA36" i="7"/>
  <c r="X36" i="7"/>
  <c r="V36" i="7"/>
  <c r="U36" i="7"/>
  <c r="S36" i="7"/>
  <c r="Q36" i="7"/>
  <c r="K36" i="7"/>
  <c r="I36" i="7"/>
  <c r="H36" i="7"/>
  <c r="D36" i="7"/>
  <c r="O36" i="7" s="1"/>
  <c r="AK35" i="7"/>
  <c r="AI35" i="7"/>
  <c r="AG35" i="7"/>
  <c r="AD35" i="7"/>
  <c r="AA35" i="7"/>
  <c r="X35" i="7"/>
  <c r="V35" i="7"/>
  <c r="U35" i="7"/>
  <c r="S35" i="7"/>
  <c r="Q35" i="7"/>
  <c r="K35" i="7"/>
  <c r="I35" i="7"/>
  <c r="H35" i="7"/>
  <c r="D35" i="7"/>
  <c r="O35" i="7" s="1"/>
  <c r="AK34" i="7"/>
  <c r="AI34" i="7"/>
  <c r="AG34" i="7"/>
  <c r="AD34" i="7"/>
  <c r="AA34" i="7"/>
  <c r="X34" i="7"/>
  <c r="V34" i="7"/>
  <c r="U34" i="7"/>
  <c r="S34" i="7"/>
  <c r="Q34" i="7"/>
  <c r="K34" i="7"/>
  <c r="I34" i="7"/>
  <c r="H34" i="7"/>
  <c r="D34" i="7"/>
  <c r="O34" i="7" s="1"/>
  <c r="AK33" i="7"/>
  <c r="AI33" i="7"/>
  <c r="AG33" i="7"/>
  <c r="AD33" i="7"/>
  <c r="AA33" i="7"/>
  <c r="X33" i="7"/>
  <c r="V33" i="7"/>
  <c r="U33" i="7"/>
  <c r="S33" i="7"/>
  <c r="Q33" i="7"/>
  <c r="K33" i="7"/>
  <c r="I33" i="7"/>
  <c r="H33" i="7"/>
  <c r="D33" i="7"/>
  <c r="O33" i="7" s="1"/>
  <c r="AK32" i="7"/>
  <c r="AI32" i="7"/>
  <c r="AG32" i="7"/>
  <c r="AD32" i="7"/>
  <c r="AA32" i="7"/>
  <c r="X32" i="7"/>
  <c r="V32" i="7"/>
  <c r="U32" i="7"/>
  <c r="S32" i="7"/>
  <c r="Q32" i="7"/>
  <c r="K32" i="7"/>
  <c r="I32" i="7"/>
  <c r="H32" i="7"/>
  <c r="D32" i="7"/>
  <c r="O32" i="7" s="1"/>
  <c r="AK31" i="7"/>
  <c r="AI31" i="7"/>
  <c r="AG31" i="7"/>
  <c r="AD31" i="7"/>
  <c r="AA31" i="7"/>
  <c r="X31" i="7"/>
  <c r="V31" i="7"/>
  <c r="U31" i="7"/>
  <c r="S31" i="7"/>
  <c r="Q31" i="7"/>
  <c r="K31" i="7"/>
  <c r="I31" i="7"/>
  <c r="H31" i="7"/>
  <c r="D31" i="7"/>
  <c r="O31" i="7" s="1"/>
  <c r="AK30" i="7"/>
  <c r="AI30" i="7"/>
  <c r="AG30" i="7"/>
  <c r="AD30" i="7"/>
  <c r="AA30" i="7"/>
  <c r="X30" i="7"/>
  <c r="V30" i="7"/>
  <c r="U30" i="7"/>
  <c r="S30" i="7"/>
  <c r="Q30" i="7"/>
  <c r="K30" i="7"/>
  <c r="I30" i="7"/>
  <c r="H30" i="7"/>
  <c r="D30" i="7"/>
  <c r="O30" i="7" s="1"/>
  <c r="AK29" i="7"/>
  <c r="AI29" i="7"/>
  <c r="AG29" i="7"/>
  <c r="AD29" i="7"/>
  <c r="AA29" i="7"/>
  <c r="X29" i="7"/>
  <c r="V29" i="7"/>
  <c r="U29" i="7"/>
  <c r="S29" i="7"/>
  <c r="Q29" i="7"/>
  <c r="K29" i="7"/>
  <c r="I29" i="7"/>
  <c r="H29" i="7"/>
  <c r="E29" i="7"/>
  <c r="E30" i="7" s="1"/>
  <c r="D29" i="7"/>
  <c r="O29" i="7" s="1"/>
  <c r="Y28" i="7"/>
  <c r="L28" i="7"/>
  <c r="Y27" i="7"/>
  <c r="L27" i="7"/>
  <c r="Y26" i="7"/>
  <c r="L26" i="7"/>
  <c r="Y25" i="7"/>
  <c r="L25" i="7"/>
  <c r="Y24" i="7"/>
  <c r="L24" i="7"/>
  <c r="Y23" i="7"/>
  <c r="L23" i="7"/>
  <c r="Y22" i="7"/>
  <c r="L22" i="7"/>
  <c r="Y21" i="7"/>
  <c r="L21" i="7"/>
  <c r="Y20" i="7"/>
  <c r="L20" i="7"/>
  <c r="AK19" i="7"/>
  <c r="AI19" i="7"/>
  <c r="AG19" i="7"/>
  <c r="AD19" i="7"/>
  <c r="AA19" i="7"/>
  <c r="X19" i="7"/>
  <c r="V19" i="7"/>
  <c r="U19" i="7"/>
  <c r="S19" i="7"/>
  <c r="Q19" i="7"/>
  <c r="K19" i="7"/>
  <c r="I19" i="7"/>
  <c r="H19" i="7"/>
  <c r="E19" i="7"/>
  <c r="L19" i="7" s="1"/>
  <c r="D19" i="7"/>
  <c r="O19" i="7" s="1"/>
  <c r="AK18" i="7"/>
  <c r="AI18" i="7"/>
  <c r="AG18" i="7"/>
  <c r="AD18" i="7"/>
  <c r="AA18" i="7"/>
  <c r="X18" i="7"/>
  <c r="V18" i="7"/>
  <c r="U18" i="7"/>
  <c r="S18" i="7"/>
  <c r="Q18" i="7"/>
  <c r="K18" i="7"/>
  <c r="I18" i="7"/>
  <c r="H18" i="7"/>
  <c r="E18" i="7"/>
  <c r="L18" i="7" s="1"/>
  <c r="D18" i="7"/>
  <c r="O18" i="7" s="1"/>
  <c r="AK17" i="7"/>
  <c r="AI17" i="7"/>
  <c r="AG17" i="7"/>
  <c r="AD17" i="7"/>
  <c r="AA17" i="7"/>
  <c r="X17" i="7"/>
  <c r="V17" i="7"/>
  <c r="U17" i="7"/>
  <c r="S17" i="7"/>
  <c r="Q17" i="7"/>
  <c r="K17" i="7"/>
  <c r="I17" i="7"/>
  <c r="H17" i="7"/>
  <c r="E17" i="7"/>
  <c r="L17" i="7" s="1"/>
  <c r="D17" i="7"/>
  <c r="O17" i="7" s="1"/>
  <c r="AK16" i="7"/>
  <c r="AI16" i="7"/>
  <c r="AG16" i="7"/>
  <c r="AD16" i="7"/>
  <c r="AA16" i="7"/>
  <c r="X16" i="7"/>
  <c r="V16" i="7"/>
  <c r="U16" i="7"/>
  <c r="S16" i="7"/>
  <c r="Q16" i="7"/>
  <c r="K16" i="7"/>
  <c r="I16" i="7"/>
  <c r="H16" i="7"/>
  <c r="E16" i="7"/>
  <c r="L16" i="7" s="1"/>
  <c r="D16" i="7"/>
  <c r="O16" i="7" s="1"/>
  <c r="AK15" i="7"/>
  <c r="AI15" i="7"/>
  <c r="AG15" i="7"/>
  <c r="AD15" i="7"/>
  <c r="AA15" i="7"/>
  <c r="X15" i="7"/>
  <c r="V15" i="7"/>
  <c r="U15" i="7"/>
  <c r="S15" i="7"/>
  <c r="Q15" i="7"/>
  <c r="K15" i="7"/>
  <c r="I15" i="7"/>
  <c r="H15" i="7"/>
  <c r="E15" i="7"/>
  <c r="L15" i="7" s="1"/>
  <c r="D15" i="7"/>
  <c r="O15" i="7" s="1"/>
  <c r="AK14" i="7"/>
  <c r="AI14" i="7"/>
  <c r="AG14" i="7"/>
  <c r="AD14" i="7"/>
  <c r="AA14" i="7"/>
  <c r="X14" i="7"/>
  <c r="V14" i="7"/>
  <c r="U14" i="7"/>
  <c r="S14" i="7"/>
  <c r="Q14" i="7"/>
  <c r="K14" i="7"/>
  <c r="I14" i="7"/>
  <c r="H14" i="7"/>
  <c r="E14" i="7"/>
  <c r="L14" i="7" s="1"/>
  <c r="D14" i="7"/>
  <c r="O14" i="7" s="1"/>
  <c r="AK13" i="7"/>
  <c r="AI13" i="7"/>
  <c r="AG13" i="7"/>
  <c r="AD13" i="7"/>
  <c r="AA13" i="7"/>
  <c r="X13" i="7"/>
  <c r="V13" i="7"/>
  <c r="U13" i="7"/>
  <c r="S13" i="7"/>
  <c r="Q13" i="7"/>
  <c r="K13" i="7"/>
  <c r="I13" i="7"/>
  <c r="H13" i="7"/>
  <c r="E13" i="7"/>
  <c r="L13" i="7" s="1"/>
  <c r="D13" i="7"/>
  <c r="O13" i="7" s="1"/>
  <c r="AK12" i="7"/>
  <c r="AI12" i="7"/>
  <c r="AG12" i="7"/>
  <c r="AD12" i="7"/>
  <c r="AA12" i="7"/>
  <c r="X12" i="7"/>
  <c r="V12" i="7"/>
  <c r="U12" i="7"/>
  <c r="S12" i="7"/>
  <c r="Q12" i="7"/>
  <c r="K12" i="7"/>
  <c r="I12" i="7"/>
  <c r="H12" i="7"/>
  <c r="E12" i="7"/>
  <c r="L12" i="7" s="1"/>
  <c r="D12" i="7"/>
  <c r="O12" i="7" s="1"/>
  <c r="AK11" i="7"/>
  <c r="AI11" i="7"/>
  <c r="AG11" i="7"/>
  <c r="AD11" i="7"/>
  <c r="AA11" i="7"/>
  <c r="X11" i="7"/>
  <c r="V11" i="7"/>
  <c r="U11" i="7"/>
  <c r="S11" i="7"/>
  <c r="Q11" i="7"/>
  <c r="K11" i="7"/>
  <c r="I11" i="7"/>
  <c r="H11" i="7"/>
  <c r="E11" i="7"/>
  <c r="L11" i="7" s="1"/>
  <c r="D11" i="7"/>
  <c r="O11" i="7" s="1"/>
  <c r="AK10" i="7"/>
  <c r="AI10" i="7"/>
  <c r="AG10" i="7"/>
  <c r="AD10" i="7"/>
  <c r="AA10" i="7"/>
  <c r="X10" i="7"/>
  <c r="V10" i="7"/>
  <c r="U10" i="7"/>
  <c r="S10" i="7"/>
  <c r="Q10" i="7"/>
  <c r="K10" i="7"/>
  <c r="I10" i="7"/>
  <c r="H10" i="7"/>
  <c r="E10" i="7"/>
  <c r="L10" i="7" s="1"/>
  <c r="D10" i="7"/>
  <c r="O10" i="7" s="1"/>
  <c r="AJ9" i="7"/>
  <c r="AH9" i="7"/>
  <c r="AE9" i="7"/>
  <c r="AB9" i="7"/>
  <c r="Z9" i="7"/>
  <c r="W9" i="7"/>
  <c r="T9" i="7"/>
  <c r="R9" i="7"/>
  <c r="O9" i="7"/>
  <c r="J9" i="7"/>
  <c r="E9" i="7"/>
  <c r="O8" i="7"/>
  <c r="O7" i="7"/>
  <c r="O6" i="7"/>
  <c r="O5" i="7"/>
  <c r="AL4" i="7"/>
  <c r="AK4" i="7"/>
  <c r="AJ4" i="7"/>
  <c r="AI4" i="7"/>
  <c r="AH4" i="7"/>
  <c r="AG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L4" i="7"/>
  <c r="K4" i="7"/>
  <c r="J4" i="7"/>
  <c r="I4" i="7"/>
  <c r="H4" i="7"/>
  <c r="Y18" i="7" l="1"/>
  <c r="Y19" i="7"/>
  <c r="R70" i="7"/>
  <c r="R67" i="7"/>
  <c r="R75" i="7"/>
  <c r="Y10" i="7"/>
  <c r="Y11" i="7"/>
  <c r="Y12" i="7"/>
  <c r="R62" i="7"/>
  <c r="AH89" i="7"/>
  <c r="R61" i="7"/>
  <c r="R65" i="7"/>
  <c r="R69" i="7"/>
  <c r="R73" i="7"/>
  <c r="R77" i="7"/>
  <c r="R64" i="7"/>
  <c r="R68" i="7"/>
  <c r="R72" i="7"/>
  <c r="R76" i="7"/>
  <c r="AL103" i="7"/>
  <c r="S60" i="7"/>
  <c r="D88" i="7"/>
  <c r="D89" i="7" s="1"/>
  <c r="D90" i="7" s="1"/>
  <c r="Y14" i="7"/>
  <c r="Y15" i="7"/>
  <c r="Y29" i="7"/>
  <c r="Q60" i="7"/>
  <c r="W89" i="7"/>
  <c r="J87" i="7"/>
  <c r="T88" i="7"/>
  <c r="P98" i="7"/>
  <c r="Y13" i="7"/>
  <c r="Y16" i="7"/>
  <c r="Y17" i="7"/>
  <c r="F78" i="7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R86" i="7"/>
  <c r="P9" i="7"/>
  <c r="L30" i="7"/>
  <c r="Y30" i="7"/>
  <c r="E31" i="7"/>
  <c r="N96" i="7"/>
  <c r="N88" i="7"/>
  <c r="N87" i="7"/>
  <c r="N98" i="7"/>
  <c r="N85" i="7"/>
  <c r="N103" i="7"/>
  <c r="N91" i="7"/>
  <c r="N86" i="7"/>
  <c r="N77" i="7"/>
  <c r="N76" i="7"/>
  <c r="N75" i="7"/>
  <c r="N74" i="7"/>
  <c r="N73" i="7"/>
  <c r="N72" i="7"/>
  <c r="N71" i="7"/>
  <c r="N70" i="7"/>
  <c r="N69" i="7"/>
  <c r="N68" i="7"/>
  <c r="N67" i="7"/>
  <c r="N97" i="7"/>
  <c r="N66" i="7"/>
  <c r="N65" i="7"/>
  <c r="N64" i="7"/>
  <c r="N63" i="7"/>
  <c r="N62" i="7"/>
  <c r="N61" i="7"/>
  <c r="N89" i="7"/>
  <c r="AB90" i="7"/>
  <c r="AB85" i="7"/>
  <c r="AB88" i="7"/>
  <c r="AB87" i="7"/>
  <c r="AB89" i="7"/>
  <c r="AB86" i="7"/>
  <c r="AB91" i="7"/>
  <c r="AB77" i="7"/>
  <c r="AB75" i="7"/>
  <c r="AB73" i="7"/>
  <c r="AB71" i="7"/>
  <c r="AB69" i="7"/>
  <c r="AB67" i="7"/>
  <c r="AB76" i="7"/>
  <c r="AB74" i="7"/>
  <c r="AB72" i="7"/>
  <c r="AB70" i="7"/>
  <c r="AB68" i="7"/>
  <c r="AB66" i="7"/>
  <c r="AB65" i="7"/>
  <c r="AB64" i="7"/>
  <c r="AB63" i="7"/>
  <c r="AJ97" i="7"/>
  <c r="AJ89" i="7"/>
  <c r="AJ103" i="7"/>
  <c r="AJ91" i="7"/>
  <c r="AJ86" i="7"/>
  <c r="AJ96" i="7"/>
  <c r="AJ88" i="7"/>
  <c r="AJ87" i="7"/>
  <c r="AJ77" i="7"/>
  <c r="AJ75" i="7"/>
  <c r="AJ73" i="7"/>
  <c r="AJ71" i="7"/>
  <c r="AJ69" i="7"/>
  <c r="AJ67" i="7"/>
  <c r="AJ90" i="7"/>
  <c r="AJ85" i="7"/>
  <c r="AJ76" i="7"/>
  <c r="AJ74" i="7"/>
  <c r="AJ72" i="7"/>
  <c r="AJ70" i="7"/>
  <c r="AJ68" i="7"/>
  <c r="AJ98" i="7"/>
  <c r="AJ66" i="7"/>
  <c r="AJ65" i="7"/>
  <c r="AJ64" i="7"/>
  <c r="AJ63" i="7"/>
  <c r="AJ62" i="7"/>
  <c r="AB62" i="7"/>
  <c r="AB61" i="7"/>
  <c r="L29" i="7"/>
  <c r="P97" i="7"/>
  <c r="P89" i="7"/>
  <c r="P103" i="7"/>
  <c r="P91" i="7"/>
  <c r="P86" i="7"/>
  <c r="P77" i="7"/>
  <c r="P76" i="7"/>
  <c r="P75" i="7"/>
  <c r="P74" i="7"/>
  <c r="P73" i="7"/>
  <c r="P72" i="7"/>
  <c r="P71" i="7"/>
  <c r="P70" i="7"/>
  <c r="P69" i="7"/>
  <c r="P68" i="7"/>
  <c r="P67" i="7"/>
  <c r="P96" i="7"/>
  <c r="P88" i="7"/>
  <c r="P87" i="7"/>
  <c r="T103" i="7"/>
  <c r="T91" i="7"/>
  <c r="T86" i="7"/>
  <c r="T77" i="7"/>
  <c r="T76" i="7"/>
  <c r="T75" i="7"/>
  <c r="T74" i="7"/>
  <c r="T73" i="7"/>
  <c r="T72" i="7"/>
  <c r="T71" i="7"/>
  <c r="T70" i="7"/>
  <c r="T69" i="7"/>
  <c r="T68" i="7"/>
  <c r="T67" i="7"/>
  <c r="T97" i="7"/>
  <c r="T89" i="7"/>
  <c r="T98" i="7"/>
  <c r="T90" i="7"/>
  <c r="T85" i="7"/>
  <c r="AC103" i="7"/>
  <c r="AC102" i="7"/>
  <c r="AC91" i="7"/>
  <c r="AC86" i="7"/>
  <c r="AC77" i="7"/>
  <c r="AC76" i="7"/>
  <c r="AC75" i="7"/>
  <c r="AC74" i="7"/>
  <c r="AC73" i="7"/>
  <c r="AC72" i="7"/>
  <c r="AC71" i="7"/>
  <c r="AC70" i="7"/>
  <c r="AC69" i="7"/>
  <c r="AC68" i="7"/>
  <c r="AC67" i="7"/>
  <c r="AC100" i="7"/>
  <c r="AC97" i="7"/>
  <c r="AC89" i="7"/>
  <c r="AC101" i="7"/>
  <c r="AC98" i="7"/>
  <c r="AC90" i="7"/>
  <c r="AC85" i="7"/>
  <c r="AL98" i="7"/>
  <c r="AL90" i="7"/>
  <c r="AL85" i="7"/>
  <c r="AL77" i="7"/>
  <c r="AL76" i="7"/>
  <c r="AL75" i="7"/>
  <c r="AL74" i="7"/>
  <c r="AL73" i="7"/>
  <c r="AL72" i="7"/>
  <c r="AL71" i="7"/>
  <c r="AL70" i="7"/>
  <c r="AL69" i="7"/>
  <c r="AL68" i="7"/>
  <c r="AL67" i="7"/>
  <c r="AL96" i="7"/>
  <c r="AL88" i="7"/>
  <c r="AL87" i="7"/>
  <c r="AL97" i="7"/>
  <c r="AL89" i="7"/>
  <c r="J61" i="7"/>
  <c r="T61" i="7"/>
  <c r="AC61" i="7"/>
  <c r="AL61" i="7"/>
  <c r="J62" i="7"/>
  <c r="T62" i="7"/>
  <c r="AC62" i="7"/>
  <c r="AL62" i="7"/>
  <c r="J63" i="7"/>
  <c r="T63" i="7"/>
  <c r="AC63" i="7"/>
  <c r="AL63" i="7"/>
  <c r="J64" i="7"/>
  <c r="T64" i="7"/>
  <c r="AC64" i="7"/>
  <c r="AL64" i="7"/>
  <c r="J65" i="7"/>
  <c r="T65" i="7"/>
  <c r="AC65" i="7"/>
  <c r="AL65" i="7"/>
  <c r="J66" i="7"/>
  <c r="T66" i="7"/>
  <c r="AC66" i="7"/>
  <c r="AL66" i="7"/>
  <c r="Z85" i="7"/>
  <c r="AC88" i="7"/>
  <c r="AC99" i="7"/>
  <c r="W100" i="7"/>
  <c r="W96" i="7"/>
  <c r="W88" i="7"/>
  <c r="W87" i="7"/>
  <c r="W102" i="7"/>
  <c r="W98" i="7"/>
  <c r="W90" i="7"/>
  <c r="W85" i="7"/>
  <c r="W103" i="7"/>
  <c r="W99" i="7"/>
  <c r="W91" i="7"/>
  <c r="W86" i="7"/>
  <c r="W77" i="7"/>
  <c r="W76" i="7"/>
  <c r="W75" i="7"/>
  <c r="W74" i="7"/>
  <c r="W73" i="7"/>
  <c r="W72" i="7"/>
  <c r="W71" i="7"/>
  <c r="W70" i="7"/>
  <c r="W69" i="7"/>
  <c r="W68" i="7"/>
  <c r="W67" i="7"/>
  <c r="AE77" i="7"/>
  <c r="AE76" i="7"/>
  <c r="AE75" i="7"/>
  <c r="AE74" i="7"/>
  <c r="AE73" i="7"/>
  <c r="AE72" i="7"/>
  <c r="AE71" i="7"/>
  <c r="AE70" i="7"/>
  <c r="AE69" i="7"/>
  <c r="AE68" i="7"/>
  <c r="AE67" i="7"/>
  <c r="W61" i="7"/>
  <c r="AE61" i="7"/>
  <c r="W62" i="7"/>
  <c r="AE62" i="7"/>
  <c r="W63" i="7"/>
  <c r="AE63" i="7"/>
  <c r="W64" i="7"/>
  <c r="AE64" i="7"/>
  <c r="W65" i="7"/>
  <c r="AE65" i="7"/>
  <c r="W66" i="7"/>
  <c r="AE66" i="7"/>
  <c r="W101" i="7"/>
  <c r="J103" i="7"/>
  <c r="J91" i="7"/>
  <c r="J86" i="7"/>
  <c r="J77" i="7"/>
  <c r="J76" i="7"/>
  <c r="J75" i="7"/>
  <c r="J74" i="7"/>
  <c r="J73" i="7"/>
  <c r="J72" i="7"/>
  <c r="J71" i="7"/>
  <c r="J70" i="7"/>
  <c r="J69" i="7"/>
  <c r="J68" i="7"/>
  <c r="J67" i="7"/>
  <c r="J97" i="7"/>
  <c r="J89" i="7"/>
  <c r="J98" i="7"/>
  <c r="J90" i="7"/>
  <c r="J85" i="7"/>
  <c r="Z101" i="7"/>
  <c r="Z97" i="7"/>
  <c r="Z89" i="7"/>
  <c r="Z103" i="7"/>
  <c r="Z99" i="7"/>
  <c r="Z91" i="7"/>
  <c r="Z86" i="7"/>
  <c r="Z77" i="7"/>
  <c r="Z76" i="7"/>
  <c r="Z75" i="7"/>
  <c r="Z74" i="7"/>
  <c r="Z73" i="7"/>
  <c r="Z72" i="7"/>
  <c r="Z71" i="7"/>
  <c r="Z70" i="7"/>
  <c r="Z69" i="7"/>
  <c r="Z68" i="7"/>
  <c r="Z67" i="7"/>
  <c r="Z100" i="7"/>
  <c r="Z96" i="7"/>
  <c r="Z88" i="7"/>
  <c r="Z87" i="7"/>
  <c r="AH96" i="7"/>
  <c r="AH88" i="7"/>
  <c r="AH87" i="7"/>
  <c r="AH98" i="7"/>
  <c r="AH90" i="7"/>
  <c r="AH85" i="7"/>
  <c r="AH77" i="7"/>
  <c r="AH76" i="7"/>
  <c r="AH75" i="7"/>
  <c r="AH74" i="7"/>
  <c r="AH73" i="7"/>
  <c r="AH72" i="7"/>
  <c r="AH71" i="7"/>
  <c r="AH70" i="7"/>
  <c r="AH69" i="7"/>
  <c r="AH68" i="7"/>
  <c r="AH67" i="7"/>
  <c r="AH103" i="7"/>
  <c r="AH91" i="7"/>
  <c r="AH86" i="7"/>
  <c r="P61" i="7"/>
  <c r="Z61" i="7"/>
  <c r="AH61" i="7"/>
  <c r="P62" i="7"/>
  <c r="Z62" i="7"/>
  <c r="AH62" i="7"/>
  <c r="P63" i="7"/>
  <c r="Z63" i="7"/>
  <c r="AH63" i="7"/>
  <c r="P64" i="7"/>
  <c r="Z64" i="7"/>
  <c r="AH64" i="7"/>
  <c r="P65" i="7"/>
  <c r="Z65" i="7"/>
  <c r="AH65" i="7"/>
  <c r="P66" i="7"/>
  <c r="Z66" i="7"/>
  <c r="AH66" i="7"/>
  <c r="P85" i="7"/>
  <c r="T87" i="7"/>
  <c r="J88" i="7"/>
  <c r="AL91" i="7"/>
  <c r="AC96" i="7"/>
  <c r="W97" i="7"/>
  <c r="Z98" i="7"/>
  <c r="Z102" i="7"/>
  <c r="R89" i="7" l="1"/>
  <c r="G88" i="7"/>
  <c r="R88" i="7"/>
  <c r="F90" i="7"/>
  <c r="R90" i="7"/>
  <c r="D91" i="7"/>
  <c r="E32" i="7"/>
  <c r="L31" i="7"/>
  <c r="Y31" i="7"/>
  <c r="L32" i="7" l="1"/>
  <c r="Y32" i="7"/>
  <c r="E33" i="7"/>
  <c r="D96" i="7"/>
  <c r="R91" i="7"/>
  <c r="F91" i="7"/>
  <c r="F96" i="7" l="1"/>
  <c r="R96" i="7"/>
  <c r="D97" i="7"/>
  <c r="E34" i="7"/>
  <c r="L33" i="7"/>
  <c r="Y33" i="7"/>
  <c r="D98" i="7" l="1"/>
  <c r="R97" i="7"/>
  <c r="L34" i="7"/>
  <c r="Y34" i="7"/>
  <c r="E35" i="7"/>
  <c r="F97" i="7"/>
  <c r="F98" i="7" l="1"/>
  <c r="F103" i="7" s="1"/>
  <c r="E36" i="7"/>
  <c r="L35" i="7"/>
  <c r="Y35" i="7"/>
  <c r="R98" i="7"/>
  <c r="D103" i="7"/>
  <c r="R103" i="7" s="1"/>
  <c r="L36" i="7" l="1"/>
  <c r="Y36" i="7"/>
  <c r="E37" i="7"/>
  <c r="E38" i="7" l="1"/>
  <c r="L37" i="7"/>
  <c r="Y37" i="7"/>
  <c r="L38" i="7" l="1"/>
  <c r="Y38" i="7"/>
  <c r="E39" i="7"/>
  <c r="E40" i="7" l="1"/>
  <c r="L39" i="7"/>
  <c r="Y39" i="7"/>
  <c r="L40" i="7" l="1"/>
  <c r="Y40" i="7"/>
  <c r="E41" i="7"/>
  <c r="E42" i="7" l="1"/>
  <c r="L41" i="7"/>
  <c r="Y41" i="7"/>
  <c r="L42" i="7" l="1"/>
  <c r="Y42" i="7"/>
  <c r="E43" i="7"/>
  <c r="E44" i="7" l="1"/>
  <c r="E45" i="7" s="1"/>
  <c r="L43" i="7"/>
  <c r="Y43" i="7"/>
  <c r="Y45" i="7" l="1"/>
  <c r="L45" i="7"/>
  <c r="E46" i="7"/>
  <c r="L46" i="7" s="1"/>
  <c r="L44" i="7"/>
  <c r="Y44" i="7"/>
  <c r="Y47" i="7" l="1"/>
  <c r="E47" i="7" l="1"/>
  <c r="L47" i="7" s="1"/>
</calcChain>
</file>

<file path=xl/sharedStrings.xml><?xml version="1.0" encoding="utf-8"?>
<sst xmlns="http://schemas.openxmlformats.org/spreadsheetml/2006/main" count="635" uniqueCount="112">
  <si>
    <t>menet sz.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</si>
  <si>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</si>
  <si>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</si>
  <si>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</si>
  <si>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</si>
  <si>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</si>
  <si>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</si>
  <si>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</si>
  <si>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</si>
  <si>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</si>
  <si>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</si>
  <si>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</si>
  <si>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</si>
  <si>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</si>
  <si>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</si>
  <si>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</si>
  <si>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</si>
  <si>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</si>
  <si>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</si>
  <si>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</si>
  <si>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</si>
  <si>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</si>
  <si>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</si>
  <si>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</si>
  <si>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</si>
  <si>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</si>
  <si>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</si>
  <si>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</si>
  <si>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útvonal kód</t>
  </si>
  <si>
    <t>forgalmi</t>
  </si>
  <si>
    <t>Vasút áll. vá.</t>
  </si>
  <si>
    <t>Torbágyi temető</t>
  </si>
  <si>
    <t>Anikó u.</t>
  </si>
  <si>
    <t>Gréta u.</t>
  </si>
  <si>
    <t>Ritsmann Iskola</t>
  </si>
  <si>
    <t>Meggyfa u.</t>
  </si>
  <si>
    <t>Völgyhíd</t>
  </si>
  <si>
    <t>Faluház</t>
  </si>
  <si>
    <t>Vasút u.</t>
  </si>
  <si>
    <t>Kolozsvári u.</t>
  </si>
  <si>
    <t>Patak u.</t>
  </si>
  <si>
    <t>Barackvirág u.</t>
  </si>
  <si>
    <t>Orvosi rendelő</t>
  </si>
  <si>
    <t>Szentháromság tér</t>
  </si>
  <si>
    <t>Kálvin tér</t>
  </si>
  <si>
    <t>Autóbusz forduló</t>
  </si>
  <si>
    <t>Pecató</t>
  </si>
  <si>
    <t>Ürgehegy Oportó u.</t>
  </si>
  <si>
    <t>Csabagyöngye</t>
  </si>
  <si>
    <t>Kadarka u.</t>
  </si>
  <si>
    <t>Autóbuszforduló</t>
  </si>
  <si>
    <t>Biai Katolikus temető</t>
  </si>
  <si>
    <t>Csicsergő Óvoda</t>
  </si>
  <si>
    <t>József Attila u.</t>
  </si>
  <si>
    <t>Jókai u.</t>
  </si>
  <si>
    <t>Mester u.</t>
  </si>
  <si>
    <t xml:space="preserve">Akácfa u. </t>
  </si>
  <si>
    <t>Meserét Óvoda</t>
  </si>
  <si>
    <t>Hámory Imre u.</t>
  </si>
  <si>
    <t>Juhász Gyula u.</t>
  </si>
  <si>
    <t>Ybl Miklós sétány</t>
  </si>
  <si>
    <t>Tavasz u.</t>
  </si>
  <si>
    <t>Szent László u.</t>
  </si>
  <si>
    <t xml:space="preserve">Diófa u. </t>
  </si>
  <si>
    <t xml:space="preserve">Táncsics Mihály u. </t>
  </si>
  <si>
    <t xml:space="preserve"> Vendel tér</t>
  </si>
  <si>
    <t>Vasút áll.</t>
  </si>
  <si>
    <t>Vendel tér</t>
  </si>
  <si>
    <t>Kishíd</t>
  </si>
  <si>
    <t>Pipacs u.</t>
  </si>
  <si>
    <t>Füzes u.</t>
  </si>
  <si>
    <t>28.</t>
  </si>
  <si>
    <t>-</t>
  </si>
  <si>
    <t>VIA1</t>
  </si>
  <si>
    <t>VIA2</t>
  </si>
  <si>
    <t>Kálvin tér (Sándor utca)</t>
  </si>
  <si>
    <t>29.</t>
  </si>
  <si>
    <t>1.0</t>
  </si>
  <si>
    <t>2.0</t>
  </si>
  <si>
    <t>1.2</t>
  </si>
  <si>
    <t>1.1</t>
  </si>
  <si>
    <t>1.2.3</t>
  </si>
  <si>
    <t>2.1.2</t>
  </si>
  <si>
    <t>2.1</t>
  </si>
  <si>
    <t>menetidő '</t>
  </si>
  <si>
    <t>h</t>
  </si>
  <si>
    <t xml:space="preserve"> / jármű</t>
  </si>
  <si>
    <t>forgalmi száma</t>
  </si>
  <si>
    <t xml:space="preserve"> - </t>
  </si>
  <si>
    <t>végállomási tartózkodási idő '</t>
  </si>
  <si>
    <t>vonali teljesítmény '</t>
  </si>
  <si>
    <t>Kálvin tér (Nagy utca)</t>
  </si>
  <si>
    <t>30.</t>
  </si>
  <si>
    <t>Vasút áll. vá. érk.</t>
  </si>
  <si>
    <t>Vasút áll. vá. ind.</t>
  </si>
  <si>
    <r>
      <t xml:space="preserve"> -  </t>
    </r>
    <r>
      <rPr>
        <sz val="12"/>
        <color rgb="FF2EF646"/>
        <rFont val="Arial"/>
        <family val="2"/>
        <charset val="238"/>
      </rPr>
      <t xml:space="preserve"> </t>
    </r>
    <r>
      <rPr>
        <b/>
        <i/>
        <sz val="12"/>
        <color rgb="FF00B050"/>
        <rFont val="Arial"/>
        <family val="2"/>
        <charset val="238"/>
      </rPr>
      <t>0:50</t>
    </r>
    <r>
      <rPr>
        <sz val="12"/>
        <color theme="1"/>
        <rFont val="Arial"/>
        <family val="2"/>
        <charset val="238"/>
      </rPr>
      <t xml:space="preserve">   -</t>
    </r>
  </si>
  <si>
    <r>
      <t xml:space="preserve"> -  </t>
    </r>
    <r>
      <rPr>
        <sz val="12"/>
        <color rgb="FF2EF646"/>
        <rFont val="Arial"/>
        <family val="2"/>
        <charset val="238"/>
      </rPr>
      <t xml:space="preserve"> </t>
    </r>
    <r>
      <rPr>
        <b/>
        <i/>
        <sz val="12"/>
        <color rgb="FF00B050"/>
        <rFont val="Arial"/>
        <family val="2"/>
        <charset val="238"/>
      </rPr>
      <t>0:25</t>
    </r>
    <r>
      <rPr>
        <sz val="12"/>
        <color theme="1"/>
        <rFont val="Arial"/>
        <family val="2"/>
        <charset val="238"/>
      </rPr>
      <t xml:space="preserve">   -</t>
    </r>
  </si>
  <si>
    <r>
      <t xml:space="preserve"> -  </t>
    </r>
    <r>
      <rPr>
        <sz val="12"/>
        <color rgb="FF2EF646"/>
        <rFont val="Arial"/>
        <family val="2"/>
        <charset val="238"/>
      </rPr>
      <t xml:space="preserve"> </t>
    </r>
    <r>
      <rPr>
        <b/>
        <i/>
        <sz val="12"/>
        <color rgb="FF00B050"/>
        <rFont val="Arial"/>
        <family val="2"/>
        <charset val="238"/>
      </rPr>
      <t>0:20</t>
    </r>
    <r>
      <rPr>
        <sz val="12"/>
        <color theme="1"/>
        <rFont val="Arial"/>
        <family val="2"/>
        <charset val="238"/>
      </rPr>
      <t xml:space="preserve">   -</t>
    </r>
  </si>
  <si>
    <r>
      <t>S</t>
    </r>
    <r>
      <rPr>
        <sz val="14"/>
        <color rgb="FF00B050"/>
        <rFont val="Arial"/>
        <family val="2"/>
        <charset val="238"/>
      </rPr>
      <t>'</t>
    </r>
  </si>
  <si>
    <r>
      <t xml:space="preserve"> -  </t>
    </r>
    <r>
      <rPr>
        <sz val="12"/>
        <color rgb="FF2EF646"/>
        <rFont val="Arial"/>
        <family val="2"/>
        <charset val="238"/>
      </rPr>
      <t xml:space="preserve"> </t>
    </r>
    <r>
      <rPr>
        <b/>
        <i/>
        <sz val="12"/>
        <color rgb="FF00B050"/>
        <rFont val="Arial"/>
        <family val="2"/>
        <charset val="238"/>
      </rPr>
      <t>0:15</t>
    </r>
    <r>
      <rPr>
        <sz val="12"/>
        <color theme="1"/>
        <rFont val="Arial"/>
        <family val="2"/>
        <charset val="238"/>
      </rPr>
      <t xml:space="preserve">   -</t>
    </r>
  </si>
  <si>
    <r>
      <t xml:space="preserve"> -  </t>
    </r>
    <r>
      <rPr>
        <sz val="12"/>
        <color rgb="FF2EF646"/>
        <rFont val="Arial"/>
        <family val="2"/>
        <charset val="238"/>
      </rPr>
      <t xml:space="preserve"> </t>
    </r>
    <r>
      <rPr>
        <b/>
        <i/>
        <sz val="12"/>
        <color rgb="FF00B050"/>
        <rFont val="Arial"/>
        <family val="2"/>
        <charset val="238"/>
      </rPr>
      <t>0:25</t>
    </r>
    <r>
      <rPr>
        <sz val="12"/>
        <color theme="1"/>
        <rFont val="Arial"/>
        <family val="2"/>
        <charset val="238"/>
      </rPr>
      <t xml:space="preserve">    -</t>
    </r>
  </si>
  <si>
    <t>2.3</t>
  </si>
  <si>
    <t>Nimród u.</t>
  </si>
  <si>
    <t>Iharos u.</t>
  </si>
  <si>
    <t>2.4</t>
  </si>
  <si>
    <t>Csodaszarvas u.</t>
  </si>
  <si>
    <t>Nimród köz</t>
  </si>
  <si>
    <t>Iharos út</t>
  </si>
  <si>
    <t>31.</t>
  </si>
  <si>
    <r>
      <t xml:space="preserve"> -  </t>
    </r>
    <r>
      <rPr>
        <sz val="12"/>
        <color rgb="FF2EF646"/>
        <rFont val="Arial"/>
        <family val="2"/>
        <charset val="238"/>
      </rPr>
      <t xml:space="preserve"> </t>
    </r>
    <r>
      <rPr>
        <b/>
        <i/>
        <sz val="12"/>
        <color rgb="FF00B050"/>
        <rFont val="Arial"/>
        <family val="2"/>
        <charset val="238"/>
      </rPr>
      <t>0:10</t>
    </r>
    <r>
      <rPr>
        <sz val="12"/>
        <color theme="1"/>
        <rFont val="Arial"/>
        <family val="2"/>
        <charset val="238"/>
      </rPr>
      <t xml:space="preserve">   -</t>
    </r>
  </si>
  <si>
    <r>
      <t xml:space="preserve"> -  </t>
    </r>
    <r>
      <rPr>
        <sz val="12"/>
        <color rgb="FF2EF646"/>
        <rFont val="Arial"/>
        <family val="2"/>
        <charset val="238"/>
      </rPr>
      <t xml:space="preserve"> </t>
    </r>
    <r>
      <rPr>
        <b/>
        <i/>
        <sz val="12"/>
        <color rgb="FF00B050"/>
        <rFont val="Arial"/>
        <family val="2"/>
        <charset val="238"/>
      </rPr>
      <t>0:05</t>
    </r>
    <r>
      <rPr>
        <sz val="12"/>
        <color theme="1"/>
        <rFont val="Arial"/>
        <family val="2"/>
        <charset val="238"/>
      </rPr>
      <t xml:space="preserve">   -</t>
    </r>
  </si>
  <si>
    <t xml:space="preserve"> -   0:41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</si>
</sst>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3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rgb="FF00B050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color rgb="FF00B0F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00B050"/>
      <name val="Arial"/>
      <family val="2"/>
      <charset val="238"/>
    </font>
    <font>
      <sz val="14"/>
      <color rgb="FF00B050"/>
      <name val="Symbol"/>
      <family val="1"/>
      <charset val="238"/>
    </font>
    <font>
      <sz val="12"/>
      <color rgb="FF2EF646"/>
      <name val="Arial"/>
      <family val="2"/>
      <charset val="238"/>
    </font>
    <font>
      <sz val="14"/>
      <color rgb="FF00B050"/>
      <name val="Arial"/>
      <family val="2"/>
      <charset val="238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2EF646"/>
        <bgColor indexed="64"/>
      </patternFill>
    </fill>
    <fill>
      <patternFill patternType="solid">
        <fgColor rgb="FFE78CE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7CFC91"/>
        <bgColor indexed="64"/>
      </patternFill>
    </fill>
    <fill>
      <patternFill patternType="solid">
        <fgColor theme="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auto="1"/>
      </left>
      <right style="dotted">
        <color indexed="64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ck">
        <color auto="1"/>
      </right>
      <top style="hair">
        <color auto="1"/>
      </top>
      <bottom style="double">
        <color auto="1"/>
      </bottom>
      <diagonal/>
    </border>
    <border>
      <left style="thick">
        <color auto="1"/>
      </left>
      <right/>
      <top/>
      <bottom/>
      <diagonal/>
    </border>
    <border>
      <left style="dotted">
        <color auto="1"/>
      </left>
      <right style="thick">
        <color auto="1"/>
      </right>
      <top style="double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thick">
        <color auto="1"/>
      </bottom>
      <diagonal/>
    </border>
    <border>
      <left style="dotted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hair">
        <color indexed="64"/>
      </bottom>
      <diagonal/>
    </border>
    <border>
      <left style="thick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auto="1"/>
      </right>
      <top style="hair">
        <color auto="1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dotted">
        <color auto="1"/>
      </right>
      <top style="hair">
        <color auto="1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double">
        <color auto="1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ck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indexed="64"/>
      </right>
      <top/>
      <bottom/>
      <diagonal/>
    </border>
    <border>
      <left/>
      <right style="thick">
        <color indexed="64"/>
      </right>
      <top style="double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61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4" fontId="11" fillId="0" borderId="7" xfId="0" applyNumberFormat="1" applyFont="1" applyBorder="1" applyAlignment="1">
      <alignment horizontal="center" vertical="center"/>
    </xf>
    <xf numFmtId="20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164" fontId="12" fillId="0" borderId="7" xfId="0" applyNumberFormat="1" applyFont="1" applyBorder="1" applyAlignment="1">
      <alignment horizontal="center" vertical="center"/>
    </xf>
    <xf numFmtId="20" fontId="13" fillId="0" borderId="7" xfId="0" applyNumberFormat="1" applyFont="1" applyBorder="1" applyAlignment="1">
      <alignment horizontal="center" vertical="center"/>
    </xf>
    <xf numFmtId="20" fontId="12" fillId="0" borderId="7" xfId="0" applyNumberFormat="1" applyFont="1" applyBorder="1" applyAlignment="1">
      <alignment horizontal="center" vertical="center"/>
    </xf>
    <xf numFmtId="164" fontId="14" fillId="0" borderId="7" xfId="0" applyNumberFormat="1" applyFont="1" applyBorder="1" applyAlignment="1">
      <alignment horizontal="center" vertical="center"/>
    </xf>
    <xf numFmtId="20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20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1" xfId="0" applyNumberFormat="1" applyFont="1" applyBorder="1" applyAlignment="1">
      <alignment vertical="center"/>
    </xf>
    <xf numFmtId="164" fontId="13" fillId="0" borderId="7" xfId="0" applyNumberFormat="1" applyFon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/>
    </xf>
    <xf numFmtId="20" fontId="13" fillId="0" borderId="10" xfId="0" applyNumberFormat="1" applyFont="1" applyBorder="1" applyAlignment="1">
      <alignment horizontal="center" vertical="center"/>
    </xf>
    <xf numFmtId="20" fontId="12" fillId="0" borderId="10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vertical="center"/>
    </xf>
    <xf numFmtId="164" fontId="11" fillId="2" borderId="7" xfId="0" applyNumberFormat="1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20" fontId="18" fillId="0" borderId="7" xfId="0" applyNumberFormat="1" applyFont="1" applyBorder="1" applyAlignment="1">
      <alignment horizontal="center" vertical="center"/>
    </xf>
    <xf numFmtId="20" fontId="18" fillId="0" borderId="18" xfId="0" applyNumberFormat="1" applyFont="1" applyBorder="1" applyAlignment="1">
      <alignment horizontal="center" vertical="center"/>
    </xf>
    <xf numFmtId="20" fontId="18" fillId="0" borderId="4" xfId="0" applyNumberFormat="1" applyFont="1" applyBorder="1" applyAlignment="1">
      <alignment horizontal="center" vertical="center"/>
    </xf>
    <xf numFmtId="20" fontId="18" fillId="6" borderId="7" xfId="0" applyNumberFormat="1" applyFont="1" applyFill="1" applyBorder="1" applyAlignment="1">
      <alignment horizontal="center" vertical="center"/>
    </xf>
    <xf numFmtId="20" fontId="18" fillId="6" borderId="18" xfId="0" applyNumberFormat="1" applyFont="1" applyFill="1" applyBorder="1" applyAlignment="1">
      <alignment horizontal="center" vertical="center"/>
    </xf>
    <xf numFmtId="20" fontId="18" fillId="2" borderId="7" xfId="0" applyNumberFormat="1" applyFont="1" applyFill="1" applyBorder="1" applyAlignment="1">
      <alignment horizontal="center" vertical="center"/>
    </xf>
    <xf numFmtId="20" fontId="17" fillId="0" borderId="4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vertical="center"/>
    </xf>
    <xf numFmtId="49" fontId="11" fillId="0" borderId="20" xfId="0" applyNumberFormat="1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20" fontId="17" fillId="0" borderId="7" xfId="0" applyNumberFormat="1" applyFont="1" applyBorder="1" applyAlignment="1">
      <alignment horizontal="center" vertical="center"/>
    </xf>
    <xf numFmtId="20" fontId="17" fillId="0" borderId="18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20" fontId="21" fillId="0" borderId="7" xfId="0" applyNumberFormat="1" applyFont="1" applyBorder="1" applyAlignment="1">
      <alignment horizontal="center" vertical="center"/>
    </xf>
    <xf numFmtId="20" fontId="21" fillId="6" borderId="7" xfId="0" applyNumberFormat="1" applyFont="1" applyFill="1" applyBorder="1" applyAlignment="1">
      <alignment horizontal="center" vertical="center"/>
    </xf>
    <xf numFmtId="20" fontId="20" fillId="0" borderId="7" xfId="0" applyNumberFormat="1" applyFont="1" applyBorder="1" applyAlignment="1">
      <alignment horizontal="center" vertical="center"/>
    </xf>
    <xf numFmtId="20" fontId="21" fillId="2" borderId="7" xfId="0" applyNumberFormat="1" applyFont="1" applyFill="1" applyBorder="1" applyAlignment="1">
      <alignment horizontal="center" vertical="center"/>
    </xf>
    <xf numFmtId="20" fontId="12" fillId="4" borderId="22" xfId="0" applyNumberFormat="1" applyFont="1" applyFill="1" applyBorder="1" applyAlignment="1">
      <alignment horizontal="center" vertical="center"/>
    </xf>
    <xf numFmtId="164" fontId="19" fillId="0" borderId="7" xfId="0" applyNumberFormat="1" applyFont="1" applyBorder="1" applyAlignment="1">
      <alignment horizontal="center" vertical="center"/>
    </xf>
    <xf numFmtId="164" fontId="12" fillId="6" borderId="10" xfId="0" applyNumberFormat="1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20" fontId="17" fillId="6" borderId="11" xfId="0" applyNumberFormat="1" applyFont="1" applyFill="1" applyBorder="1" applyAlignment="1">
      <alignment horizontal="center" vertical="center"/>
    </xf>
    <xf numFmtId="164" fontId="12" fillId="3" borderId="27" xfId="0" applyNumberFormat="1" applyFont="1" applyFill="1" applyBorder="1" applyAlignment="1">
      <alignment horizontal="center" vertical="center"/>
    </xf>
    <xf numFmtId="20" fontId="12" fillId="4" borderId="27" xfId="0" applyNumberFormat="1" applyFont="1" applyFill="1" applyBorder="1" applyAlignment="1">
      <alignment horizontal="center" vertical="center"/>
    </xf>
    <xf numFmtId="20" fontId="12" fillId="3" borderId="28" xfId="0" applyNumberFormat="1" applyFont="1" applyFill="1" applyBorder="1" applyAlignment="1">
      <alignment horizontal="center" vertical="center"/>
    </xf>
    <xf numFmtId="20" fontId="12" fillId="4" borderId="26" xfId="0" applyNumberFormat="1" applyFont="1" applyFill="1" applyBorder="1" applyAlignment="1">
      <alignment horizontal="center" vertical="center"/>
    </xf>
    <xf numFmtId="20" fontId="21" fillId="0" borderId="0" xfId="0" applyNumberFormat="1" applyFont="1" applyAlignment="1">
      <alignment horizontal="center" vertical="center"/>
    </xf>
    <xf numFmtId="20" fontId="20" fillId="6" borderId="4" xfId="0" applyNumberFormat="1" applyFont="1" applyFill="1" applyBorder="1" applyAlignment="1">
      <alignment horizontal="center" vertical="center"/>
    </xf>
    <xf numFmtId="20" fontId="17" fillId="0" borderId="9" xfId="0" applyNumberFormat="1" applyFont="1" applyBorder="1" applyAlignment="1">
      <alignment horizontal="center" vertical="center"/>
    </xf>
    <xf numFmtId="20" fontId="17" fillId="0" borderId="33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20" fontId="17" fillId="0" borderId="5" xfId="0" applyNumberFormat="1" applyFont="1" applyBorder="1" applyAlignment="1">
      <alignment horizontal="center" vertical="center"/>
    </xf>
    <xf numFmtId="20" fontId="18" fillId="0" borderId="5" xfId="0" applyNumberFormat="1" applyFont="1" applyBorder="1" applyAlignment="1">
      <alignment horizontal="center" vertical="center"/>
    </xf>
    <xf numFmtId="164" fontId="12" fillId="3" borderId="24" xfId="0" applyNumberFormat="1" applyFont="1" applyFill="1" applyBorder="1" applyAlignment="1">
      <alignment horizontal="center" vertical="center"/>
    </xf>
    <xf numFmtId="164" fontId="12" fillId="0" borderId="30" xfId="0" applyNumberFormat="1" applyFont="1" applyBorder="1" applyAlignment="1">
      <alignment horizontal="center" vertical="center"/>
    </xf>
    <xf numFmtId="164" fontId="11" fillId="0" borderId="30" xfId="0" applyNumberFormat="1" applyFont="1" applyBorder="1" applyAlignment="1">
      <alignment horizontal="center" vertical="center"/>
    </xf>
    <xf numFmtId="164" fontId="9" fillId="0" borderId="30" xfId="0" applyNumberFormat="1" applyFont="1" applyBorder="1" applyAlignment="1">
      <alignment horizontal="center" vertical="center"/>
    </xf>
    <xf numFmtId="164" fontId="12" fillId="0" borderId="31" xfId="0" applyNumberFormat="1" applyFont="1" applyBorder="1" applyAlignment="1">
      <alignment horizontal="center" vertical="center"/>
    </xf>
    <xf numFmtId="164" fontId="11" fillId="0" borderId="30" xfId="0" applyNumberFormat="1" applyFont="1" applyBorder="1" applyAlignment="1">
      <alignment vertical="center"/>
    </xf>
    <xf numFmtId="164" fontId="12" fillId="0" borderId="30" xfId="0" applyNumberFormat="1" applyFont="1" applyBorder="1" applyAlignment="1">
      <alignment vertical="center"/>
    </xf>
    <xf numFmtId="164" fontId="14" fillId="0" borderId="30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20" fontId="17" fillId="0" borderId="0" xfId="0" applyNumberFormat="1" applyFont="1" applyAlignment="1">
      <alignment horizontal="center" vertical="center"/>
    </xf>
    <xf numFmtId="20" fontId="18" fillId="0" borderId="0" xfId="0" applyNumberFormat="1" applyFont="1" applyAlignment="1">
      <alignment horizontal="center" vertical="center"/>
    </xf>
    <xf numFmtId="20" fontId="18" fillId="2" borderId="0" xfId="0" applyNumberFormat="1" applyFont="1" applyFill="1" applyAlignment="1">
      <alignment horizontal="center" vertical="center"/>
    </xf>
    <xf numFmtId="20" fontId="17" fillId="0" borderId="34" xfId="0" applyNumberFormat="1" applyFont="1" applyBorder="1" applyAlignment="1">
      <alignment horizontal="center" vertical="center"/>
    </xf>
    <xf numFmtId="1" fontId="18" fillId="0" borderId="5" xfId="0" applyNumberFormat="1" applyFont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20" fontId="24" fillId="0" borderId="7" xfId="0" applyNumberFormat="1" applyFont="1" applyBorder="1" applyAlignment="1">
      <alignment horizontal="center" vertical="center"/>
    </xf>
    <xf numFmtId="20" fontId="24" fillId="0" borderId="4" xfId="0" applyNumberFormat="1" applyFont="1" applyBorder="1" applyAlignment="1">
      <alignment horizontal="center" vertical="center"/>
    </xf>
    <xf numFmtId="20" fontId="24" fillId="0" borderId="0" xfId="0" applyNumberFormat="1" applyFont="1" applyAlignment="1">
      <alignment horizontal="center" vertical="center"/>
    </xf>
    <xf numFmtId="164" fontId="14" fillId="0" borderId="30" xfId="0" applyNumberFormat="1" applyFont="1" applyBorder="1" applyAlignment="1">
      <alignment horizontal="center" vertical="center"/>
    </xf>
    <xf numFmtId="20" fontId="24" fillId="0" borderId="5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1" fontId="12" fillId="6" borderId="25" xfId="0" applyNumberFormat="1" applyFont="1" applyFill="1" applyBorder="1" applyAlignment="1">
      <alignment horizontal="center" vertical="center"/>
    </xf>
    <xf numFmtId="1" fontId="11" fillId="6" borderId="0" xfId="0" applyNumberFormat="1" applyFont="1" applyFill="1" applyAlignment="1">
      <alignment horizontal="center" vertical="center"/>
    </xf>
    <xf numFmtId="1" fontId="12" fillId="6" borderId="0" xfId="0" applyNumberFormat="1" applyFont="1" applyFill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11" fillId="2" borderId="0" xfId="0" applyNumberFormat="1" applyFont="1" applyFill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12" fillId="0" borderId="34" xfId="0" applyNumberFormat="1" applyFont="1" applyBorder="1" applyAlignment="1">
      <alignment horizontal="center" vertical="center"/>
    </xf>
    <xf numFmtId="1" fontId="18" fillId="6" borderId="21" xfId="0" applyNumberFormat="1" applyFont="1" applyFill="1" applyBorder="1" applyAlignment="1">
      <alignment horizontal="center" vertical="center"/>
    </xf>
    <xf numFmtId="1" fontId="17" fillId="6" borderId="5" xfId="0" applyNumberFormat="1" applyFont="1" applyFill="1" applyBorder="1" applyAlignment="1">
      <alignment horizontal="center" vertical="center"/>
    </xf>
    <xf numFmtId="1" fontId="24" fillId="0" borderId="5" xfId="0" applyNumberFormat="1" applyFont="1" applyBorder="1" applyAlignment="1">
      <alignment horizontal="center" vertical="center"/>
    </xf>
    <xf numFmtId="1" fontId="21" fillId="2" borderId="0" xfId="0" applyNumberFormat="1" applyFont="1" applyFill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5" fillId="7" borderId="13" xfId="0" applyFont="1" applyFill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7" fillId="7" borderId="55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7" borderId="57" xfId="0" applyFont="1" applyFill="1" applyBorder="1" applyAlignment="1">
      <alignment horizontal="center" vertical="center"/>
    </xf>
    <xf numFmtId="0" fontId="7" fillId="8" borderId="58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/>
    </xf>
    <xf numFmtId="0" fontId="7" fillId="7" borderId="61" xfId="0" applyFont="1" applyFill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7" borderId="62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4" borderId="6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2" fontId="7" fillId="0" borderId="29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2" fontId="7" fillId="0" borderId="41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2" fontId="7" fillId="0" borderId="45" xfId="0" applyNumberFormat="1" applyFont="1" applyBorder="1" applyAlignment="1">
      <alignment horizontal="center" vertical="center"/>
    </xf>
    <xf numFmtId="49" fontId="11" fillId="0" borderId="66" xfId="0" applyNumberFormat="1" applyFont="1" applyBorder="1" applyAlignment="1">
      <alignment vertical="center"/>
    </xf>
    <xf numFmtId="49" fontId="11" fillId="0" borderId="67" xfId="0" applyNumberFormat="1" applyFont="1" applyBorder="1" applyAlignment="1">
      <alignment vertical="center"/>
    </xf>
    <xf numFmtId="49" fontId="11" fillId="0" borderId="68" xfId="0" applyNumberFormat="1" applyFont="1" applyBorder="1" applyAlignment="1">
      <alignment vertical="center"/>
    </xf>
    <xf numFmtId="49" fontId="11" fillId="0" borderId="68" xfId="0" applyNumberFormat="1" applyFont="1" applyBorder="1" applyAlignment="1">
      <alignment horizontal="center" vertical="center"/>
    </xf>
    <xf numFmtId="49" fontId="10" fillId="0" borderId="68" xfId="0" applyNumberFormat="1" applyFont="1" applyBorder="1" applyAlignment="1">
      <alignment horizontal="center" vertical="center"/>
    </xf>
    <xf numFmtId="49" fontId="8" fillId="0" borderId="68" xfId="0" applyNumberFormat="1" applyFont="1" applyBorder="1" applyAlignment="1">
      <alignment horizontal="center" vertical="center"/>
    </xf>
    <xf numFmtId="49" fontId="11" fillId="0" borderId="70" xfId="0" applyNumberFormat="1" applyFont="1" applyBorder="1" applyAlignment="1">
      <alignment vertical="center"/>
    </xf>
    <xf numFmtId="49" fontId="8" fillId="0" borderId="71" xfId="0" applyNumberFormat="1" applyFont="1" applyBorder="1" applyAlignment="1">
      <alignment horizontal="center" vertical="center"/>
    </xf>
    <xf numFmtId="49" fontId="11" fillId="0" borderId="72" xfId="0" applyNumberFormat="1" applyFont="1" applyBorder="1" applyAlignment="1">
      <alignment vertical="center"/>
    </xf>
    <xf numFmtId="0" fontId="11" fillId="8" borderId="73" xfId="0" applyFont="1" applyFill="1" applyBorder="1" applyAlignment="1">
      <alignment horizontal="center" vertical="center"/>
    </xf>
    <xf numFmtId="0" fontId="12" fillId="6" borderId="74" xfId="0" applyFont="1" applyFill="1" applyBorder="1" applyAlignment="1">
      <alignment vertical="center"/>
    </xf>
    <xf numFmtId="20" fontId="12" fillId="4" borderId="75" xfId="0" applyNumberFormat="1" applyFont="1" applyFill="1" applyBorder="1" applyAlignment="1">
      <alignment horizontal="center" vertical="center"/>
    </xf>
    <xf numFmtId="0" fontId="11" fillId="6" borderId="76" xfId="0" applyFont="1" applyFill="1" applyBorder="1" applyAlignment="1">
      <alignment vertical="center"/>
    </xf>
    <xf numFmtId="0" fontId="11" fillId="6" borderId="77" xfId="0" applyFont="1" applyFill="1" applyBorder="1" applyAlignment="1">
      <alignment vertical="center"/>
    </xf>
    <xf numFmtId="0" fontId="11" fillId="0" borderId="48" xfId="0" applyFont="1" applyBorder="1" applyAlignment="1">
      <alignment horizontal="center" vertical="center"/>
    </xf>
    <xf numFmtId="0" fontId="12" fillId="0" borderId="77" xfId="0" applyFont="1" applyBorder="1" applyAlignment="1">
      <alignment vertical="center"/>
    </xf>
    <xf numFmtId="20" fontId="12" fillId="0" borderId="48" xfId="0" applyNumberFormat="1" applyFont="1" applyBorder="1" applyAlignment="1">
      <alignment horizontal="center" vertical="center"/>
    </xf>
    <xf numFmtId="0" fontId="11" fillId="0" borderId="77" xfId="0" applyFont="1" applyBorder="1" applyAlignment="1">
      <alignment vertical="center"/>
    </xf>
    <xf numFmtId="20" fontId="11" fillId="0" borderId="48" xfId="0" applyNumberFormat="1" applyFont="1" applyBorder="1" applyAlignment="1">
      <alignment horizontal="center" vertical="center"/>
    </xf>
    <xf numFmtId="0" fontId="14" fillId="0" borderId="77" xfId="0" applyFont="1" applyBorder="1" applyAlignment="1">
      <alignment vertical="center"/>
    </xf>
    <xf numFmtId="20" fontId="14" fillId="0" borderId="48" xfId="0" applyNumberFormat="1" applyFont="1" applyBorder="1" applyAlignment="1">
      <alignment horizontal="center" vertical="center"/>
    </xf>
    <xf numFmtId="0" fontId="11" fillId="2" borderId="77" xfId="0" applyFont="1" applyFill="1" applyBorder="1" applyAlignment="1">
      <alignment vertical="center"/>
    </xf>
    <xf numFmtId="0" fontId="12" fillId="0" borderId="78" xfId="0" applyFont="1" applyBorder="1" applyAlignment="1">
      <alignment vertical="center"/>
    </xf>
    <xf numFmtId="20" fontId="12" fillId="0" borderId="49" xfId="0" applyNumberFormat="1" applyFont="1" applyBorder="1" applyAlignment="1">
      <alignment horizontal="center" vertical="center"/>
    </xf>
    <xf numFmtId="164" fontId="12" fillId="0" borderId="32" xfId="0" applyNumberFormat="1" applyFont="1" applyBorder="1" applyAlignment="1">
      <alignment vertical="center"/>
    </xf>
    <xf numFmtId="164" fontId="12" fillId="0" borderId="51" xfId="0" applyNumberFormat="1" applyFont="1" applyBorder="1" applyAlignment="1">
      <alignment horizontal="center" vertical="center"/>
    </xf>
    <xf numFmtId="164" fontId="12" fillId="0" borderId="48" xfId="0" applyNumberFormat="1" applyFont="1" applyBorder="1" applyAlignment="1">
      <alignment horizontal="center" vertical="center"/>
    </xf>
    <xf numFmtId="0" fontId="9" fillId="0" borderId="77" xfId="0" applyFont="1" applyBorder="1" applyAlignment="1">
      <alignment vertical="center"/>
    </xf>
    <xf numFmtId="0" fontId="12" fillId="6" borderId="79" xfId="0" applyFont="1" applyFill="1" applyBorder="1" applyAlignment="1">
      <alignment vertical="center"/>
    </xf>
    <xf numFmtId="20" fontId="17" fillId="0" borderId="52" xfId="0" applyNumberFormat="1" applyFont="1" applyBorder="1" applyAlignment="1">
      <alignment horizontal="center" vertical="center"/>
    </xf>
    <xf numFmtId="20" fontId="20" fillId="0" borderId="52" xfId="0" applyNumberFormat="1" applyFont="1" applyBorder="1" applyAlignment="1">
      <alignment horizontal="center" vertical="center"/>
    </xf>
    <xf numFmtId="20" fontId="20" fillId="6" borderId="52" xfId="0" applyNumberFormat="1" applyFont="1" applyFill="1" applyBorder="1" applyAlignment="1">
      <alignment horizontal="center" vertical="center"/>
    </xf>
    <xf numFmtId="20" fontId="20" fillId="0" borderId="80" xfId="0" applyNumberFormat="1" applyFont="1" applyBorder="1" applyAlignment="1">
      <alignment horizontal="center" vertical="center"/>
    </xf>
    <xf numFmtId="1" fontId="20" fillId="6" borderId="80" xfId="0" applyNumberFormat="1" applyFont="1" applyFill="1" applyBorder="1" applyAlignment="1">
      <alignment horizontal="center" vertical="center"/>
    </xf>
    <xf numFmtId="164" fontId="12" fillId="0" borderId="81" xfId="0" applyNumberFormat="1" applyFont="1" applyBorder="1" applyAlignment="1">
      <alignment vertical="center"/>
    </xf>
    <xf numFmtId="164" fontId="13" fillId="0" borderId="52" xfId="0" applyNumberFormat="1" applyFont="1" applyBorder="1" applyAlignment="1">
      <alignment horizontal="center" vertical="center"/>
    </xf>
    <xf numFmtId="20" fontId="13" fillId="0" borderId="52" xfId="0" applyNumberFormat="1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20" fontId="12" fillId="0" borderId="52" xfId="0" applyNumberFormat="1" applyFont="1" applyBorder="1" applyAlignment="1">
      <alignment horizontal="center" vertical="center"/>
    </xf>
    <xf numFmtId="20" fontId="12" fillId="0" borderId="53" xfId="0" applyNumberFormat="1" applyFont="1" applyBorder="1" applyAlignment="1">
      <alignment horizontal="center" vertical="center"/>
    </xf>
    <xf numFmtId="3" fontId="26" fillId="0" borderId="19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2" fontId="26" fillId="0" borderId="41" xfId="0" applyNumberFormat="1" applyFont="1" applyBorder="1" applyAlignment="1">
      <alignment horizontal="center" vertical="center"/>
    </xf>
    <xf numFmtId="164" fontId="9" fillId="0" borderId="48" xfId="0" applyNumberFormat="1" applyFont="1" applyBorder="1" applyAlignment="1">
      <alignment horizontal="center" vertical="center"/>
    </xf>
    <xf numFmtId="0" fontId="12" fillId="6" borderId="76" xfId="0" applyFont="1" applyFill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1" fontId="17" fillId="6" borderId="38" xfId="0" applyNumberFormat="1" applyFont="1" applyFill="1" applyBorder="1" applyAlignment="1">
      <alignment horizontal="center" vertical="center"/>
    </xf>
    <xf numFmtId="49" fontId="11" fillId="0" borderId="82" xfId="0" applyNumberFormat="1" applyFont="1" applyBorder="1" applyAlignment="1">
      <alignment vertical="center"/>
    </xf>
    <xf numFmtId="49" fontId="11" fillId="0" borderId="50" xfId="0" applyNumberFormat="1" applyFont="1" applyBorder="1" applyAlignment="1">
      <alignment vertical="center"/>
    </xf>
    <xf numFmtId="0" fontId="6" fillId="2" borderId="77" xfId="0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20" fontId="11" fillId="6" borderId="7" xfId="0" applyNumberFormat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20" fontId="11" fillId="2" borderId="7" xfId="0" applyNumberFormat="1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164" fontId="12" fillId="0" borderId="52" xfId="0" applyNumberFormat="1" applyFont="1" applyBorder="1" applyAlignment="1">
      <alignment horizontal="center" vertical="center"/>
    </xf>
    <xf numFmtId="20" fontId="12" fillId="6" borderId="52" xfId="0" applyNumberFormat="1" applyFont="1" applyFill="1" applyBorder="1" applyAlignment="1">
      <alignment horizontal="center" vertical="center"/>
    </xf>
    <xf numFmtId="164" fontId="9" fillId="0" borderId="84" xfId="0" applyNumberFormat="1" applyFont="1" applyBorder="1" applyAlignment="1">
      <alignment horizontal="center" vertical="center"/>
    </xf>
    <xf numFmtId="164" fontId="9" fillId="0" borderId="85" xfId="0" applyNumberFormat="1" applyFont="1" applyBorder="1" applyAlignment="1">
      <alignment horizontal="center" vertical="center"/>
    </xf>
    <xf numFmtId="164" fontId="11" fillId="0" borderId="85" xfId="0" applyNumberFormat="1" applyFont="1" applyBorder="1" applyAlignment="1">
      <alignment horizontal="center" vertical="center"/>
    </xf>
    <xf numFmtId="164" fontId="9" fillId="6" borderId="85" xfId="0" applyNumberFormat="1" applyFont="1" applyFill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20" fontId="15" fillId="0" borderId="85" xfId="0" applyNumberFormat="1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164" fontId="9" fillId="6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20" fontId="17" fillId="0" borderId="47" xfId="0" applyNumberFormat="1" applyFont="1" applyBorder="1" applyAlignment="1">
      <alignment horizontal="center" vertical="center"/>
    </xf>
    <xf numFmtId="20" fontId="17" fillId="0" borderId="88" xfId="0" applyNumberFormat="1" applyFont="1" applyBorder="1" applyAlignment="1">
      <alignment horizontal="center" vertical="center"/>
    </xf>
    <xf numFmtId="0" fontId="4" fillId="5" borderId="77" xfId="0" applyFont="1" applyFill="1" applyBorder="1" applyAlignment="1">
      <alignment vertical="center"/>
    </xf>
    <xf numFmtId="0" fontId="4" fillId="5" borderId="91" xfId="0" applyFont="1" applyFill="1" applyBorder="1" applyAlignment="1">
      <alignment vertical="center"/>
    </xf>
    <xf numFmtId="164" fontId="12" fillId="6" borderId="7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20" fontId="12" fillId="5" borderId="27" xfId="0" applyNumberFormat="1" applyFont="1" applyFill="1" applyBorder="1" applyAlignment="1">
      <alignment horizontal="center" vertical="center"/>
    </xf>
    <xf numFmtId="20" fontId="12" fillId="5" borderId="10" xfId="0" applyNumberFormat="1" applyFont="1" applyFill="1" applyBorder="1" applyAlignment="1">
      <alignment horizontal="center" vertical="center"/>
    </xf>
    <xf numFmtId="164" fontId="4" fillId="5" borderId="7" xfId="0" applyNumberFormat="1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20" fontId="11" fillId="5" borderId="7" xfId="0" applyNumberFormat="1" applyFont="1" applyFill="1" applyBorder="1" applyAlignment="1">
      <alignment horizontal="center" vertical="center"/>
    </xf>
    <xf numFmtId="164" fontId="11" fillId="11" borderId="7" xfId="0" applyNumberFormat="1" applyFont="1" applyFill="1" applyBorder="1" applyAlignment="1">
      <alignment horizontal="center" vertical="center"/>
    </xf>
    <xf numFmtId="1" fontId="11" fillId="11" borderId="0" xfId="0" applyNumberFormat="1" applyFont="1" applyFill="1" applyAlignment="1">
      <alignment horizontal="center" vertical="center"/>
    </xf>
    <xf numFmtId="0" fontId="11" fillId="11" borderId="77" xfId="0" applyFont="1" applyFill="1" applyBorder="1" applyAlignment="1">
      <alignment vertical="center"/>
    </xf>
    <xf numFmtId="0" fontId="3" fillId="5" borderId="77" xfId="0" applyFont="1" applyFill="1" applyBorder="1" applyAlignment="1">
      <alignment vertical="center"/>
    </xf>
    <xf numFmtId="49" fontId="2" fillId="0" borderId="69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20" fontId="13" fillId="0" borderId="7" xfId="0" applyNumberFormat="1" applyFont="1" applyBorder="1" applyAlignment="1">
      <alignment horizontal="center" vertical="center"/>
    </xf>
    <xf numFmtId="20" fontId="13" fillId="0" borderId="10" xfId="0" applyNumberFormat="1" applyFont="1" applyBorder="1" applyAlignment="1">
      <alignment horizontal="center" vertical="center"/>
    </xf>
    <xf numFmtId="0" fontId="22" fillId="3" borderId="50" xfId="0" applyFont="1" applyFill="1" applyBorder="1" applyAlignment="1">
      <alignment horizontal="center" vertical="center" textRotation="255"/>
    </xf>
    <xf numFmtId="0" fontId="22" fillId="3" borderId="83" xfId="0" applyFont="1" applyFill="1" applyBorder="1" applyAlignment="1">
      <alignment horizontal="center" vertical="center" textRotation="255"/>
    </xf>
    <xf numFmtId="164" fontId="6" fillId="0" borderId="87" xfId="0" applyNumberFormat="1" applyFont="1" applyBorder="1" applyAlignment="1">
      <alignment horizontal="center" vertical="center"/>
    </xf>
    <xf numFmtId="0" fontId="23" fillId="4" borderId="89" xfId="0" applyFont="1" applyFill="1" applyBorder="1" applyAlignment="1">
      <alignment horizontal="center" vertical="center" textRotation="255"/>
    </xf>
    <xf numFmtId="0" fontId="23" fillId="4" borderId="90" xfId="0" applyFont="1" applyFill="1" applyBorder="1" applyAlignment="1">
      <alignment horizontal="center" vertical="center" textRotation="255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7CFC91"/>
      <color rgb="FF2EF646"/>
      <color rgb="FFFFFF99"/>
      <color rgb="FFE78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Q113"/>
  <sheetViews>
    <sheetView tabSelected="1" zoomScaleNormal="100" workbookViewId="0">
      <pane xSplit="7" ySplit="4" topLeftCell="H23" activePane="bottomRight" state="frozen"/>
      <selection pane="topRight" activeCell="H1" sqref="H1"/>
      <selection pane="bottomLeft" activeCell="A5" sqref="A5"/>
      <selection pane="bottomRight"/>
    </sheetView>
  </sheetViews>
  <sheetFormatPr defaultColWidth="8.88671875" defaultRowHeight="15" x14ac:dyDescent="0.3"/>
  <cols>
    <col min="1" max="1" width="4.88671875" style="1" customWidth="1"/>
    <col min="2" max="2" width="23.33203125" style="1" customWidth="1"/>
    <col min="3" max="4" width="5.33203125" style="1" hidden="1" customWidth="1"/>
    <col min="5" max="6" width="6" style="1" hidden="1" customWidth="1"/>
    <col min="7" max="7" width="5.33203125" style="2" hidden="1" customWidth="1"/>
    <col min="8" max="17" width="8.88671875" style="1" customWidth="1"/>
    <col min="18" max="18" width="9.6640625" style="1" customWidth="1"/>
    <col min="19" max="19" width="8.88671875" style="1" customWidth="1"/>
    <col min="20" max="20" width="9.109375" style="1" customWidth="1"/>
    <col min="21" max="38" width="8.88671875" style="1" customWidth="1"/>
    <col min="39" max="16384" width="8.88671875" style="1"/>
  </cols>
  <sheetData>
    <row r="1" spans="1:40" s="19" customFormat="1" ht="15.6" thickTop="1" x14ac:dyDescent="0.3">
      <c r="A1" s="194"/>
      <c r="B1" s="146" t="s">
        <v>0</v>
      </c>
      <c r="C1" s="147"/>
      <c r="D1" s="148"/>
      <c r="E1" s="148"/>
      <c r="F1" s="148"/>
      <c r="G1" s="149"/>
      <c r="H1" s="149" t="s">
        <v>1</v>
      </c>
      <c r="I1" s="150" t="s">
        <v>2</v>
      </c>
      <c r="J1" s="151" t="s">
        <v>3</v>
      </c>
      <c r="K1" s="151" t="s">
        <v>4</v>
      </c>
      <c r="L1" s="151" t="s">
        <v>5</v>
      </c>
      <c r="M1" s="151" t="s">
        <v>6</v>
      </c>
      <c r="N1" s="151" t="s">
        <v>7</v>
      </c>
      <c r="O1" s="151" t="s">
        <v>8</v>
      </c>
      <c r="P1" s="151" t="s">
        <v>9</v>
      </c>
      <c r="Q1" s="151" t="s">
        <v>10</v>
      </c>
      <c r="R1" s="151" t="s">
        <v>11</v>
      </c>
      <c r="S1" s="151" t="s">
        <v>12</v>
      </c>
      <c r="T1" s="151" t="s">
        <v>13</v>
      </c>
      <c r="U1" s="151" t="s">
        <v>14</v>
      </c>
      <c r="V1" s="151" t="s">
        <v>15</v>
      </c>
      <c r="W1" s="151" t="s">
        <v>16</v>
      </c>
      <c r="X1" s="151" t="s">
        <v>17</v>
      </c>
      <c r="Y1" s="151" t="s">
        <v>18</v>
      </c>
      <c r="Z1" s="151" t="s">
        <v>19</v>
      </c>
      <c r="AA1" s="151" t="s">
        <v>20</v>
      </c>
      <c r="AB1" s="151" t="s">
        <v>21</v>
      </c>
      <c r="AC1" s="151" t="s">
        <v>22</v>
      </c>
      <c r="AD1" s="151" t="s">
        <v>23</v>
      </c>
      <c r="AE1" s="151" t="s">
        <v>24</v>
      </c>
      <c r="AF1" s="151" t="s">
        <v>25</v>
      </c>
      <c r="AG1" s="151" t="s">
        <v>26</v>
      </c>
      <c r="AH1" s="151" t="s">
        <v>27</v>
      </c>
      <c r="AI1" s="151" t="s">
        <v>71</v>
      </c>
      <c r="AJ1" s="151" t="s">
        <v>76</v>
      </c>
      <c r="AK1" s="151" t="s">
        <v>92</v>
      </c>
      <c r="AL1" s="232" t="s">
        <v>108</v>
      </c>
    </row>
    <row r="2" spans="1:40" s="19" customFormat="1" x14ac:dyDescent="0.3">
      <c r="A2" s="195"/>
      <c r="B2" s="152" t="s">
        <v>28</v>
      </c>
      <c r="C2" s="36"/>
      <c r="D2" s="20"/>
      <c r="E2" s="20"/>
      <c r="F2" s="20"/>
      <c r="G2" s="88"/>
      <c r="H2" s="71" t="s">
        <v>77</v>
      </c>
      <c r="I2" s="71" t="s">
        <v>77</v>
      </c>
      <c r="J2" s="71" t="s">
        <v>78</v>
      </c>
      <c r="K2" s="71" t="s">
        <v>77</v>
      </c>
      <c r="L2" s="233" t="s">
        <v>81</v>
      </c>
      <c r="M2" s="71" t="s">
        <v>78</v>
      </c>
      <c r="N2" s="216" t="s">
        <v>101</v>
      </c>
      <c r="O2" s="71" t="s">
        <v>80</v>
      </c>
      <c r="P2" s="71" t="s">
        <v>78</v>
      </c>
      <c r="Q2" s="71" t="s">
        <v>77</v>
      </c>
      <c r="R2" s="71" t="s">
        <v>82</v>
      </c>
      <c r="S2" s="71" t="s">
        <v>77</v>
      </c>
      <c r="T2" s="71" t="s">
        <v>78</v>
      </c>
      <c r="U2" s="71" t="s">
        <v>77</v>
      </c>
      <c r="V2" s="71" t="s">
        <v>77</v>
      </c>
      <c r="W2" s="71" t="s">
        <v>83</v>
      </c>
      <c r="X2" s="71" t="s">
        <v>77</v>
      </c>
      <c r="Y2" s="71" t="s">
        <v>79</v>
      </c>
      <c r="Z2" s="71" t="s">
        <v>83</v>
      </c>
      <c r="AA2" s="71" t="s">
        <v>77</v>
      </c>
      <c r="AB2" s="222" t="s">
        <v>104</v>
      </c>
      <c r="AC2" s="71" t="s">
        <v>83</v>
      </c>
      <c r="AD2" s="71" t="s">
        <v>77</v>
      </c>
      <c r="AE2" s="222" t="s">
        <v>104</v>
      </c>
      <c r="AF2" s="197" t="s">
        <v>79</v>
      </c>
      <c r="AG2" s="71" t="s">
        <v>77</v>
      </c>
      <c r="AH2" s="71" t="s">
        <v>78</v>
      </c>
      <c r="AI2" s="71" t="s">
        <v>77</v>
      </c>
      <c r="AJ2" s="71" t="s">
        <v>78</v>
      </c>
      <c r="AK2" s="71" t="s">
        <v>77</v>
      </c>
      <c r="AL2" s="153" t="s">
        <v>78</v>
      </c>
    </row>
    <row r="3" spans="1:40" s="19" customFormat="1" ht="13.95" customHeight="1" thickBot="1" x14ac:dyDescent="0.35">
      <c r="A3" s="195"/>
      <c r="B3" s="154" t="s">
        <v>29</v>
      </c>
      <c r="C3" s="37"/>
      <c r="D3" s="25"/>
      <c r="E3" s="25"/>
      <c r="F3" s="25"/>
      <c r="G3" s="89"/>
      <c r="H3" s="27">
        <v>21</v>
      </c>
      <c r="I3" s="27">
        <v>21</v>
      </c>
      <c r="J3" s="50">
        <v>22</v>
      </c>
      <c r="K3" s="49">
        <v>23</v>
      </c>
      <c r="L3" s="226">
        <v>30</v>
      </c>
      <c r="M3" s="50">
        <v>22</v>
      </c>
      <c r="N3" s="27">
        <v>21</v>
      </c>
      <c r="O3" s="49">
        <v>23</v>
      </c>
      <c r="P3" s="27">
        <v>21</v>
      </c>
      <c r="Q3" s="50">
        <v>22</v>
      </c>
      <c r="R3" s="49">
        <v>23</v>
      </c>
      <c r="S3" s="27">
        <v>21</v>
      </c>
      <c r="T3" s="27">
        <v>21</v>
      </c>
      <c r="U3" s="50">
        <v>22</v>
      </c>
      <c r="V3" s="27">
        <v>21</v>
      </c>
      <c r="W3" s="49">
        <v>23</v>
      </c>
      <c r="X3" s="50">
        <v>22</v>
      </c>
      <c r="Y3" s="27">
        <v>21</v>
      </c>
      <c r="Z3" s="49">
        <v>23</v>
      </c>
      <c r="AA3" s="50">
        <v>22</v>
      </c>
      <c r="AB3" s="49">
        <v>23</v>
      </c>
      <c r="AC3" s="27">
        <v>21</v>
      </c>
      <c r="AD3" s="50">
        <v>22</v>
      </c>
      <c r="AE3" s="49">
        <v>23</v>
      </c>
      <c r="AF3" s="27">
        <v>21</v>
      </c>
      <c r="AG3" s="50">
        <v>22</v>
      </c>
      <c r="AH3" s="49">
        <v>23</v>
      </c>
      <c r="AI3" s="50">
        <v>22</v>
      </c>
      <c r="AJ3" s="49">
        <v>23</v>
      </c>
      <c r="AK3" s="50">
        <v>22</v>
      </c>
      <c r="AL3" s="155">
        <v>23</v>
      </c>
    </row>
    <row r="4" spans="1:40" s="3" customFormat="1" ht="15.6" x14ac:dyDescent="0.3">
      <c r="A4" s="238" t="s">
        <v>73</v>
      </c>
      <c r="B4" s="156" t="s">
        <v>94</v>
      </c>
      <c r="C4" s="80" t="s">
        <v>72</v>
      </c>
      <c r="D4" s="51">
        <v>0</v>
      </c>
      <c r="E4" s="80" t="s">
        <v>72</v>
      </c>
      <c r="F4" s="81"/>
      <c r="G4" s="90">
        <v>0</v>
      </c>
      <c r="H4" s="63">
        <f>H9</f>
        <v>0.20833333333333334</v>
      </c>
      <c r="I4" s="52">
        <f>I9</f>
        <v>0.24305555555555555</v>
      </c>
      <c r="J4" s="53">
        <f>J55</f>
        <v>0.24305555555555555</v>
      </c>
      <c r="K4" s="52">
        <f>K9</f>
        <v>0.2638888888888889</v>
      </c>
      <c r="L4" s="52">
        <f>L9</f>
        <v>0.28125</v>
      </c>
      <c r="M4" s="53">
        <f>M55</f>
        <v>0.29166666666666669</v>
      </c>
      <c r="N4" s="223">
        <v>0.29166666666666669</v>
      </c>
      <c r="O4" s="54">
        <v>0.2986111111111111</v>
      </c>
      <c r="P4" s="46">
        <f>P55</f>
        <v>0.3263888888888889</v>
      </c>
      <c r="Q4" s="52">
        <f>Q9</f>
        <v>0.34722222222222227</v>
      </c>
      <c r="R4" s="55">
        <f>R55</f>
        <v>0.40277777777777773</v>
      </c>
      <c r="S4" s="52">
        <f>S9</f>
        <v>0.43055555555555558</v>
      </c>
      <c r="T4" s="55">
        <f>T55</f>
        <v>0.49305555555555558</v>
      </c>
      <c r="U4" s="52">
        <f>U9</f>
        <v>0.51388888888888895</v>
      </c>
      <c r="V4" s="52">
        <f>V9</f>
        <v>0.52777777777777779</v>
      </c>
      <c r="W4" s="55">
        <f>W55</f>
        <v>0.54166666666666663</v>
      </c>
      <c r="X4" s="52">
        <f>X9</f>
        <v>0.55555555555555558</v>
      </c>
      <c r="Y4" s="52">
        <f>Y9</f>
        <v>0.56944444444444442</v>
      </c>
      <c r="Z4" s="55">
        <f>Z55</f>
        <v>0.57638888888888895</v>
      </c>
      <c r="AA4" s="52">
        <f>AA9</f>
        <v>0.60416666666666663</v>
      </c>
      <c r="AB4" s="55">
        <f>AB55</f>
        <v>0.61805555555555558</v>
      </c>
      <c r="AC4" s="55">
        <f>AC55</f>
        <v>0.63541666666666663</v>
      </c>
      <c r="AD4" s="52">
        <f>AD9</f>
        <v>0.63888888888888895</v>
      </c>
      <c r="AE4" s="55">
        <f>AE55</f>
        <v>0.65972222222222221</v>
      </c>
      <c r="AF4" s="52">
        <v>0.67013888888888884</v>
      </c>
      <c r="AG4" s="52">
        <f>AG9</f>
        <v>0.68055555555555547</v>
      </c>
      <c r="AH4" s="55">
        <f>AH55</f>
        <v>0.70138888888888884</v>
      </c>
      <c r="AI4" s="52">
        <f>AI9</f>
        <v>0.72222222222222221</v>
      </c>
      <c r="AJ4" s="55">
        <f>AJ55</f>
        <v>0.74305555555555547</v>
      </c>
      <c r="AK4" s="52">
        <f>AK9</f>
        <v>0.76388888888888884</v>
      </c>
      <c r="AL4" s="157">
        <f>AL55</f>
        <v>0.78472222222222221</v>
      </c>
      <c r="AM4" s="1"/>
      <c r="AN4" s="1"/>
    </row>
    <row r="5" spans="1:40" x14ac:dyDescent="0.3">
      <c r="A5" s="238"/>
      <c r="B5" s="158" t="s">
        <v>31</v>
      </c>
      <c r="C5" s="38" t="s">
        <v>72</v>
      </c>
      <c r="D5" s="31">
        <v>1.3888888888888889E-3</v>
      </c>
      <c r="E5" s="38" t="s">
        <v>72</v>
      </c>
      <c r="F5" s="72"/>
      <c r="G5" s="91">
        <v>2</v>
      </c>
      <c r="H5" s="205" t="s">
        <v>72</v>
      </c>
      <c r="I5" s="206" t="s">
        <v>72</v>
      </c>
      <c r="J5" s="206"/>
      <c r="K5" s="206" t="s">
        <v>72</v>
      </c>
      <c r="L5" s="206" t="s">
        <v>72</v>
      </c>
      <c r="M5" s="207"/>
      <c r="N5" s="207"/>
      <c r="O5" s="208">
        <f>$O$4+D5</f>
        <v>0.3</v>
      </c>
      <c r="P5" s="209"/>
      <c r="Q5" s="206" t="s">
        <v>72</v>
      </c>
      <c r="R5" s="209"/>
      <c r="S5" s="206" t="s">
        <v>72</v>
      </c>
      <c r="T5" s="209"/>
      <c r="U5" s="206" t="s">
        <v>72</v>
      </c>
      <c r="V5" s="206" t="s">
        <v>72</v>
      </c>
      <c r="W5" s="209"/>
      <c r="X5" s="206" t="s">
        <v>72</v>
      </c>
      <c r="Y5" s="206" t="s">
        <v>72</v>
      </c>
      <c r="Z5" s="209"/>
      <c r="AA5" s="206" t="s">
        <v>72</v>
      </c>
      <c r="AB5" s="209"/>
      <c r="AC5" s="210"/>
      <c r="AD5" s="206" t="s">
        <v>72</v>
      </c>
      <c r="AE5" s="209"/>
      <c r="AF5" s="211" t="s">
        <v>88</v>
      </c>
      <c r="AG5" s="206" t="s">
        <v>72</v>
      </c>
      <c r="AH5" s="209"/>
      <c r="AI5" s="206" t="s">
        <v>72</v>
      </c>
      <c r="AJ5" s="209"/>
      <c r="AK5" s="206" t="s">
        <v>72</v>
      </c>
      <c r="AL5" s="212"/>
    </row>
    <row r="6" spans="1:40" x14ac:dyDescent="0.3">
      <c r="A6" s="238"/>
      <c r="B6" s="159" t="s">
        <v>32</v>
      </c>
      <c r="C6" s="38" t="s">
        <v>72</v>
      </c>
      <c r="D6" s="31">
        <v>2.7777777777777779E-3</v>
      </c>
      <c r="E6" s="38" t="s">
        <v>72</v>
      </c>
      <c r="F6" s="72"/>
      <c r="G6" s="91">
        <v>2</v>
      </c>
      <c r="H6" s="66" t="s">
        <v>72</v>
      </c>
      <c r="I6" s="35" t="s">
        <v>72</v>
      </c>
      <c r="J6" s="35"/>
      <c r="K6" s="35" t="s">
        <v>72</v>
      </c>
      <c r="L6" s="35" t="s">
        <v>72</v>
      </c>
      <c r="M6" s="5"/>
      <c r="N6" s="5"/>
      <c r="O6" s="213">
        <f t="shared" ref="O6:O45" si="0">$O$4+D6</f>
        <v>0.30138888888888887</v>
      </c>
      <c r="P6" s="18"/>
      <c r="Q6" s="35" t="s">
        <v>72</v>
      </c>
      <c r="R6" s="18"/>
      <c r="S6" s="35" t="s">
        <v>72</v>
      </c>
      <c r="T6" s="18"/>
      <c r="U6" s="35" t="s">
        <v>72</v>
      </c>
      <c r="V6" s="35" t="s">
        <v>72</v>
      </c>
      <c r="W6" s="18"/>
      <c r="X6" s="35" t="s">
        <v>72</v>
      </c>
      <c r="Y6" s="35" t="s">
        <v>72</v>
      </c>
      <c r="Z6" s="18"/>
      <c r="AA6" s="35" t="s">
        <v>72</v>
      </c>
      <c r="AB6" s="18"/>
      <c r="AC6" s="18"/>
      <c r="AD6" s="35" t="s">
        <v>72</v>
      </c>
      <c r="AE6" s="18"/>
      <c r="AF6" s="214" t="s">
        <v>88</v>
      </c>
      <c r="AG6" s="35" t="s">
        <v>72</v>
      </c>
      <c r="AH6" s="18"/>
      <c r="AI6" s="35" t="s">
        <v>72</v>
      </c>
      <c r="AJ6" s="18"/>
      <c r="AK6" s="35" t="s">
        <v>72</v>
      </c>
      <c r="AL6" s="160"/>
    </row>
    <row r="7" spans="1:40" x14ac:dyDescent="0.3">
      <c r="A7" s="238"/>
      <c r="B7" s="159" t="s">
        <v>33</v>
      </c>
      <c r="C7" s="38" t="s">
        <v>72</v>
      </c>
      <c r="D7" s="31">
        <v>4.1666666666666701E-3</v>
      </c>
      <c r="E7" s="38" t="s">
        <v>72</v>
      </c>
      <c r="F7" s="72"/>
      <c r="G7" s="91">
        <v>2</v>
      </c>
      <c r="H7" s="66" t="s">
        <v>72</v>
      </c>
      <c r="I7" s="35" t="s">
        <v>72</v>
      </c>
      <c r="J7" s="35"/>
      <c r="K7" s="35" t="s">
        <v>72</v>
      </c>
      <c r="L7" s="35" t="s">
        <v>72</v>
      </c>
      <c r="M7" s="5"/>
      <c r="N7" s="5"/>
      <c r="O7" s="213">
        <f t="shared" si="0"/>
        <v>0.30277777777777776</v>
      </c>
      <c r="P7" s="18"/>
      <c r="Q7" s="35" t="s">
        <v>72</v>
      </c>
      <c r="R7" s="18"/>
      <c r="S7" s="35" t="s">
        <v>72</v>
      </c>
      <c r="T7" s="18"/>
      <c r="U7" s="35" t="s">
        <v>72</v>
      </c>
      <c r="V7" s="35" t="s">
        <v>72</v>
      </c>
      <c r="W7" s="18"/>
      <c r="X7" s="35" t="s">
        <v>72</v>
      </c>
      <c r="Y7" s="35" t="s">
        <v>72</v>
      </c>
      <c r="Z7" s="18"/>
      <c r="AA7" s="35" t="s">
        <v>72</v>
      </c>
      <c r="AB7" s="18"/>
      <c r="AC7" s="18"/>
      <c r="AD7" s="35" t="s">
        <v>72</v>
      </c>
      <c r="AE7" s="18"/>
      <c r="AF7" s="214" t="s">
        <v>88</v>
      </c>
      <c r="AG7" s="35" t="s">
        <v>72</v>
      </c>
      <c r="AH7" s="18"/>
      <c r="AI7" s="35" t="s">
        <v>72</v>
      </c>
      <c r="AJ7" s="18"/>
      <c r="AK7" s="35" t="s">
        <v>72</v>
      </c>
      <c r="AL7" s="160"/>
    </row>
    <row r="8" spans="1:40" ht="15.6" x14ac:dyDescent="0.3">
      <c r="A8" s="238"/>
      <c r="B8" s="159" t="s">
        <v>31</v>
      </c>
      <c r="C8" s="38" t="s">
        <v>72</v>
      </c>
      <c r="D8" s="32">
        <v>5.5555555555555601E-3</v>
      </c>
      <c r="E8" s="38" t="s">
        <v>72</v>
      </c>
      <c r="F8" s="72"/>
      <c r="G8" s="91">
        <v>2</v>
      </c>
      <c r="H8" s="240" t="s">
        <v>95</v>
      </c>
      <c r="I8" s="235"/>
      <c r="J8" s="215"/>
      <c r="K8" s="234" t="s">
        <v>96</v>
      </c>
      <c r="L8" s="235"/>
      <c r="M8" s="5"/>
      <c r="N8" s="5"/>
      <c r="O8" s="213">
        <f t="shared" si="0"/>
        <v>0.30416666666666664</v>
      </c>
      <c r="P8" s="18"/>
      <c r="Q8" s="35" t="s">
        <v>72</v>
      </c>
      <c r="R8" s="18"/>
      <c r="S8" s="35" t="s">
        <v>72</v>
      </c>
      <c r="T8" s="18"/>
      <c r="U8" s="234" t="s">
        <v>97</v>
      </c>
      <c r="V8" s="235"/>
      <c r="W8" s="18"/>
      <c r="X8" s="234" t="s">
        <v>97</v>
      </c>
      <c r="Y8" s="235"/>
      <c r="Z8" s="18"/>
      <c r="AA8" s="35" t="s">
        <v>72</v>
      </c>
      <c r="AB8" s="18"/>
      <c r="AC8" s="7"/>
      <c r="AD8" s="35" t="s">
        <v>72</v>
      </c>
      <c r="AE8" s="18"/>
      <c r="AF8" s="234" t="s">
        <v>99</v>
      </c>
      <c r="AG8" s="235"/>
      <c r="AH8" s="18"/>
      <c r="AI8" s="35" t="s">
        <v>72</v>
      </c>
      <c r="AJ8" s="18"/>
      <c r="AK8" s="35" t="s">
        <v>72</v>
      </c>
      <c r="AL8" s="160"/>
    </row>
    <row r="9" spans="1:40" s="3" customFormat="1" ht="15.6" x14ac:dyDescent="0.3">
      <c r="A9" s="238"/>
      <c r="B9" s="161" t="s">
        <v>30</v>
      </c>
      <c r="C9" s="34">
        <v>0</v>
      </c>
      <c r="D9" s="34">
        <v>6.9444444444444441E-3</v>
      </c>
      <c r="E9" s="34">
        <f t="shared" ref="E9:E19" si="1">C9</f>
        <v>0</v>
      </c>
      <c r="F9" s="73"/>
      <c r="G9" s="92">
        <v>2</v>
      </c>
      <c r="H9" s="64">
        <v>0.20833333333333334</v>
      </c>
      <c r="I9" s="8">
        <v>0.24305555555555555</v>
      </c>
      <c r="J9" s="9">
        <f>K9-I9</f>
        <v>2.0833333333333343E-2</v>
      </c>
      <c r="K9" s="8">
        <v>0.2638888888888889</v>
      </c>
      <c r="L9" s="8">
        <v>0.28125</v>
      </c>
      <c r="M9" s="236">
        <f>O9-L9</f>
        <v>2.4305555555555525E-2</v>
      </c>
      <c r="N9" s="236"/>
      <c r="O9" s="8">
        <f t="shared" si="0"/>
        <v>0.30555555555555552</v>
      </c>
      <c r="P9" s="9">
        <f>Q9-O9</f>
        <v>4.1666666666666741E-2</v>
      </c>
      <c r="Q9" s="10">
        <v>0.34722222222222227</v>
      </c>
      <c r="R9" s="9">
        <f>S9-Q9</f>
        <v>8.3333333333333315E-2</v>
      </c>
      <c r="S9" s="10">
        <v>0.43055555555555558</v>
      </c>
      <c r="T9" s="9">
        <f>U9-S9</f>
        <v>8.333333333333337E-2</v>
      </c>
      <c r="U9" s="10">
        <v>0.51388888888888895</v>
      </c>
      <c r="V9" s="10">
        <v>0.52777777777777779</v>
      </c>
      <c r="W9" s="9">
        <f>X9-V9</f>
        <v>2.777777777777779E-2</v>
      </c>
      <c r="X9" s="10">
        <v>0.55555555555555558</v>
      </c>
      <c r="Y9" s="10">
        <v>0.56944444444444442</v>
      </c>
      <c r="Z9" s="9">
        <f>AA9-Y9</f>
        <v>3.472222222222221E-2</v>
      </c>
      <c r="AA9" s="10">
        <v>0.60416666666666663</v>
      </c>
      <c r="AB9" s="236">
        <f>AD9-AA9</f>
        <v>3.4722222222222321E-2</v>
      </c>
      <c r="AC9" s="236"/>
      <c r="AD9" s="10">
        <v>0.63888888888888895</v>
      </c>
      <c r="AE9" s="9">
        <f>AF9-AD9</f>
        <v>3.1249999999999889E-2</v>
      </c>
      <c r="AF9" s="10">
        <v>0.67013888888888884</v>
      </c>
      <c r="AG9" s="10">
        <v>0.68055555555555547</v>
      </c>
      <c r="AH9" s="9">
        <f>AI9-AG9</f>
        <v>4.1666666666666741E-2</v>
      </c>
      <c r="AI9" s="10">
        <v>0.72222222222222221</v>
      </c>
      <c r="AJ9" s="9">
        <f>AK9-AI9</f>
        <v>4.166666666666663E-2</v>
      </c>
      <c r="AK9" s="10">
        <v>0.76388888888888884</v>
      </c>
      <c r="AL9" s="162"/>
      <c r="AM9" s="4"/>
      <c r="AN9" s="4"/>
    </row>
    <row r="10" spans="1:40" x14ac:dyDescent="0.3">
      <c r="A10" s="238"/>
      <c r="B10" s="163" t="s">
        <v>34</v>
      </c>
      <c r="C10" s="28">
        <v>6.9444444444444447E-4</v>
      </c>
      <c r="D10" s="30">
        <f t="shared" ref="D10:D19" si="2">$D$9+C10</f>
        <v>7.6388888888888886E-3</v>
      </c>
      <c r="E10" s="28">
        <f t="shared" si="1"/>
        <v>6.9444444444444447E-4</v>
      </c>
      <c r="F10" s="74"/>
      <c r="G10" s="87">
        <v>1</v>
      </c>
      <c r="H10" s="65">
        <f t="shared" ref="H10:H19" si="3">$H$9+C10</f>
        <v>0.20902777777777778</v>
      </c>
      <c r="I10" s="5">
        <f t="shared" ref="I10:I19" si="4">$I$9+C10</f>
        <v>0.24374999999999999</v>
      </c>
      <c r="J10" s="5"/>
      <c r="K10" s="5">
        <f t="shared" ref="K10:K19" si="5">$K$9+C10</f>
        <v>0.26458333333333334</v>
      </c>
      <c r="L10" s="5">
        <f t="shared" ref="L10:L47" si="6">$L$9+E10</f>
        <v>0.28194444444444444</v>
      </c>
      <c r="M10" s="5"/>
      <c r="N10" s="5"/>
      <c r="O10" s="35">
        <f t="shared" si="0"/>
        <v>0.30624999999999997</v>
      </c>
      <c r="P10" s="6"/>
      <c r="Q10" s="5">
        <f t="shared" ref="Q10:Q19" si="7">$Q$9+$C10</f>
        <v>0.34791666666666671</v>
      </c>
      <c r="R10" s="6"/>
      <c r="S10" s="5">
        <f t="shared" ref="S10:S19" si="8">$S$9+$C10</f>
        <v>0.43125000000000002</v>
      </c>
      <c r="T10" s="6"/>
      <c r="U10" s="5">
        <f t="shared" ref="U10:U19" si="9">$U$9+$C10</f>
        <v>0.51458333333333339</v>
      </c>
      <c r="V10" s="5">
        <f t="shared" ref="V10:V19" si="10">$V$9+$C10</f>
        <v>0.52847222222222223</v>
      </c>
      <c r="W10" s="6"/>
      <c r="X10" s="5">
        <f t="shared" ref="X10:X19" si="11">$X$9+$C10</f>
        <v>0.55625000000000002</v>
      </c>
      <c r="Y10" s="5">
        <f>$Y$9+$E10</f>
        <v>0.57013888888888886</v>
      </c>
      <c r="Z10" s="18"/>
      <c r="AA10" s="5">
        <f t="shared" ref="AA10:AA19" si="12">$AA$9+$C10</f>
        <v>0.60486111111111107</v>
      </c>
      <c r="AB10" s="18"/>
      <c r="AC10" s="6"/>
      <c r="AD10" s="5">
        <f t="shared" ref="AD10:AD19" si="13">$AD$9+$C10</f>
        <v>0.63958333333333339</v>
      </c>
      <c r="AE10" s="6"/>
      <c r="AF10" s="5">
        <v>0.67083333333333339</v>
      </c>
      <c r="AG10" s="5">
        <f t="shared" ref="AG10:AG19" si="14">$AG$9+$C10</f>
        <v>0.68124999999999991</v>
      </c>
      <c r="AH10" s="18"/>
      <c r="AI10" s="5">
        <f t="shared" ref="AI10:AI19" si="15">$AI$9+$C10</f>
        <v>0.72291666666666665</v>
      </c>
      <c r="AJ10" s="18"/>
      <c r="AK10" s="5">
        <f t="shared" ref="AK10:AK19" si="16">$AK$9+$C10</f>
        <v>0.76458333333333328</v>
      </c>
      <c r="AL10" s="164"/>
    </row>
    <row r="11" spans="1:40" x14ac:dyDescent="0.3">
      <c r="A11" s="238"/>
      <c r="B11" s="163" t="s">
        <v>35</v>
      </c>
      <c r="C11" s="28">
        <v>2.0833333333333333E-3</v>
      </c>
      <c r="D11" s="30">
        <f t="shared" si="2"/>
        <v>9.0277777777777769E-3</v>
      </c>
      <c r="E11" s="28">
        <f t="shared" si="1"/>
        <v>2.0833333333333333E-3</v>
      </c>
      <c r="F11" s="74"/>
      <c r="G11" s="87">
        <v>2</v>
      </c>
      <c r="H11" s="65">
        <f t="shared" si="3"/>
        <v>0.21041666666666667</v>
      </c>
      <c r="I11" s="5">
        <f t="shared" si="4"/>
        <v>0.24513888888888888</v>
      </c>
      <c r="J11" s="5"/>
      <c r="K11" s="5">
        <f t="shared" si="5"/>
        <v>0.26597222222222222</v>
      </c>
      <c r="L11" s="5">
        <f t="shared" si="6"/>
        <v>0.28333333333333333</v>
      </c>
      <c r="M11" s="5"/>
      <c r="N11" s="5"/>
      <c r="O11" s="35">
        <f t="shared" si="0"/>
        <v>0.30763888888888891</v>
      </c>
      <c r="P11" s="6"/>
      <c r="Q11" s="5">
        <f t="shared" si="7"/>
        <v>0.34930555555555559</v>
      </c>
      <c r="R11" s="6"/>
      <c r="S11" s="5">
        <f t="shared" si="8"/>
        <v>0.43263888888888891</v>
      </c>
      <c r="T11" s="6"/>
      <c r="U11" s="5">
        <f t="shared" si="9"/>
        <v>0.51597222222222228</v>
      </c>
      <c r="V11" s="5">
        <f t="shared" si="10"/>
        <v>0.52986111111111112</v>
      </c>
      <c r="W11" s="6"/>
      <c r="X11" s="5">
        <f t="shared" si="11"/>
        <v>0.55763888888888891</v>
      </c>
      <c r="Y11" s="5">
        <f t="shared" ref="Y11:Y45" si="17">$Y$9+$E11</f>
        <v>0.57152777777777775</v>
      </c>
      <c r="Z11" s="18"/>
      <c r="AA11" s="5">
        <f t="shared" si="12"/>
        <v>0.60624999999999996</v>
      </c>
      <c r="AB11" s="18"/>
      <c r="AC11" s="6"/>
      <c r="AD11" s="5">
        <f t="shared" si="13"/>
        <v>0.64097222222222228</v>
      </c>
      <c r="AE11" s="18"/>
      <c r="AF11" s="5">
        <v>0.67222222222222217</v>
      </c>
      <c r="AG11" s="5">
        <f t="shared" si="14"/>
        <v>0.6826388888888888</v>
      </c>
      <c r="AH11" s="18"/>
      <c r="AI11" s="5">
        <f t="shared" si="15"/>
        <v>0.72430555555555554</v>
      </c>
      <c r="AJ11" s="18"/>
      <c r="AK11" s="5">
        <f t="shared" si="16"/>
        <v>0.76597222222222217</v>
      </c>
      <c r="AL11" s="164"/>
    </row>
    <row r="12" spans="1:40" x14ac:dyDescent="0.3">
      <c r="A12" s="238"/>
      <c r="B12" s="163" t="s">
        <v>36</v>
      </c>
      <c r="C12" s="28">
        <v>2.7777777777777779E-3</v>
      </c>
      <c r="D12" s="30">
        <f t="shared" si="2"/>
        <v>9.7222222222222224E-3</v>
      </c>
      <c r="E12" s="28">
        <f t="shared" si="1"/>
        <v>2.7777777777777779E-3</v>
      </c>
      <c r="F12" s="74"/>
      <c r="G12" s="87">
        <v>1</v>
      </c>
      <c r="H12" s="65">
        <f t="shared" si="3"/>
        <v>0.21111111111111111</v>
      </c>
      <c r="I12" s="5">
        <f t="shared" si="4"/>
        <v>0.24583333333333332</v>
      </c>
      <c r="J12" s="5"/>
      <c r="K12" s="5">
        <f t="shared" si="5"/>
        <v>0.26666666666666666</v>
      </c>
      <c r="L12" s="5">
        <f t="shared" si="6"/>
        <v>0.28402777777777777</v>
      </c>
      <c r="M12" s="5"/>
      <c r="N12" s="5"/>
      <c r="O12" s="35">
        <f t="shared" si="0"/>
        <v>0.30833333333333335</v>
      </c>
      <c r="P12" s="6"/>
      <c r="Q12" s="5">
        <f t="shared" si="7"/>
        <v>0.35000000000000003</v>
      </c>
      <c r="R12" s="6"/>
      <c r="S12" s="5">
        <f t="shared" si="8"/>
        <v>0.43333333333333335</v>
      </c>
      <c r="T12" s="6"/>
      <c r="U12" s="5">
        <f t="shared" si="9"/>
        <v>0.51666666666666672</v>
      </c>
      <c r="V12" s="5">
        <f t="shared" si="10"/>
        <v>0.53055555555555556</v>
      </c>
      <c r="W12" s="6"/>
      <c r="X12" s="5">
        <f t="shared" si="11"/>
        <v>0.55833333333333335</v>
      </c>
      <c r="Y12" s="5">
        <f t="shared" si="17"/>
        <v>0.57222222222222219</v>
      </c>
      <c r="Z12" s="18"/>
      <c r="AA12" s="5">
        <f t="shared" si="12"/>
        <v>0.6069444444444444</v>
      </c>
      <c r="AB12" s="18"/>
      <c r="AC12" s="6"/>
      <c r="AD12" s="5">
        <f t="shared" si="13"/>
        <v>0.64166666666666672</v>
      </c>
      <c r="AE12" s="18"/>
      <c r="AF12" s="5">
        <v>0.67291666666666661</v>
      </c>
      <c r="AG12" s="5">
        <f t="shared" si="14"/>
        <v>0.68333333333333324</v>
      </c>
      <c r="AH12" s="18"/>
      <c r="AI12" s="5">
        <f t="shared" si="15"/>
        <v>0.72499999999999998</v>
      </c>
      <c r="AJ12" s="18"/>
      <c r="AK12" s="5">
        <f t="shared" si="16"/>
        <v>0.76666666666666661</v>
      </c>
      <c r="AL12" s="164"/>
    </row>
    <row r="13" spans="1:40" x14ac:dyDescent="0.3">
      <c r="A13" s="238"/>
      <c r="B13" s="163" t="s">
        <v>37</v>
      </c>
      <c r="C13" s="28">
        <v>4.1666666666666666E-3</v>
      </c>
      <c r="D13" s="30">
        <f t="shared" si="2"/>
        <v>1.111111111111111E-2</v>
      </c>
      <c r="E13" s="28">
        <f t="shared" si="1"/>
        <v>4.1666666666666666E-3</v>
      </c>
      <c r="F13" s="74"/>
      <c r="G13" s="87">
        <v>2</v>
      </c>
      <c r="H13" s="65">
        <f t="shared" si="3"/>
        <v>0.21250000000000002</v>
      </c>
      <c r="I13" s="5">
        <f t="shared" si="4"/>
        <v>0.24722222222222223</v>
      </c>
      <c r="J13" s="5"/>
      <c r="K13" s="5">
        <f t="shared" si="5"/>
        <v>0.26805555555555555</v>
      </c>
      <c r="L13" s="5">
        <f t="shared" si="6"/>
        <v>0.28541666666666665</v>
      </c>
      <c r="M13" s="5"/>
      <c r="N13" s="5"/>
      <c r="O13" s="35">
        <f t="shared" si="0"/>
        <v>0.30972222222222223</v>
      </c>
      <c r="P13" s="6"/>
      <c r="Q13" s="5">
        <f t="shared" si="7"/>
        <v>0.35138888888888892</v>
      </c>
      <c r="R13" s="6"/>
      <c r="S13" s="5">
        <f t="shared" si="8"/>
        <v>0.43472222222222223</v>
      </c>
      <c r="T13" s="6"/>
      <c r="U13" s="5">
        <f t="shared" si="9"/>
        <v>0.5180555555555556</v>
      </c>
      <c r="V13" s="5">
        <f t="shared" si="10"/>
        <v>0.53194444444444444</v>
      </c>
      <c r="W13" s="6"/>
      <c r="X13" s="5">
        <f t="shared" si="11"/>
        <v>0.55972222222222223</v>
      </c>
      <c r="Y13" s="5">
        <f t="shared" si="17"/>
        <v>0.57361111111111107</v>
      </c>
      <c r="Z13" s="18"/>
      <c r="AA13" s="5">
        <f t="shared" si="12"/>
        <v>0.60833333333333328</v>
      </c>
      <c r="AB13" s="18"/>
      <c r="AC13" s="6"/>
      <c r="AD13" s="5">
        <f t="shared" si="13"/>
        <v>0.6430555555555556</v>
      </c>
      <c r="AE13" s="18"/>
      <c r="AF13" s="5">
        <v>0.6743055555555556</v>
      </c>
      <c r="AG13" s="5">
        <f t="shared" si="14"/>
        <v>0.68472222222222212</v>
      </c>
      <c r="AH13" s="18"/>
      <c r="AI13" s="5">
        <f t="shared" si="15"/>
        <v>0.72638888888888886</v>
      </c>
      <c r="AJ13" s="18"/>
      <c r="AK13" s="5">
        <f t="shared" si="16"/>
        <v>0.76805555555555549</v>
      </c>
      <c r="AL13" s="164"/>
    </row>
    <row r="14" spans="1:40" x14ac:dyDescent="0.3">
      <c r="A14" s="238"/>
      <c r="B14" s="163" t="s">
        <v>38</v>
      </c>
      <c r="C14" s="28">
        <v>4.8611111111111112E-3</v>
      </c>
      <c r="D14" s="30">
        <f t="shared" si="2"/>
        <v>1.1805555555555555E-2</v>
      </c>
      <c r="E14" s="28">
        <f t="shared" si="1"/>
        <v>4.8611111111111112E-3</v>
      </c>
      <c r="F14" s="74"/>
      <c r="G14" s="87">
        <v>1</v>
      </c>
      <c r="H14" s="65">
        <f t="shared" si="3"/>
        <v>0.21319444444444446</v>
      </c>
      <c r="I14" s="5">
        <f t="shared" si="4"/>
        <v>0.24791666666666667</v>
      </c>
      <c r="J14" s="5"/>
      <c r="K14" s="5">
        <f t="shared" si="5"/>
        <v>0.26874999999999999</v>
      </c>
      <c r="L14" s="5">
        <f t="shared" si="6"/>
        <v>0.28611111111111109</v>
      </c>
      <c r="M14" s="5"/>
      <c r="N14" s="5"/>
      <c r="O14" s="35">
        <f t="shared" si="0"/>
        <v>0.31041666666666667</v>
      </c>
      <c r="P14" s="6"/>
      <c r="Q14" s="5">
        <f t="shared" si="7"/>
        <v>0.35208333333333336</v>
      </c>
      <c r="R14" s="6"/>
      <c r="S14" s="5">
        <f t="shared" si="8"/>
        <v>0.43541666666666667</v>
      </c>
      <c r="T14" s="6"/>
      <c r="U14" s="5">
        <f t="shared" si="9"/>
        <v>0.51875000000000004</v>
      </c>
      <c r="V14" s="5">
        <f t="shared" si="10"/>
        <v>0.53263888888888888</v>
      </c>
      <c r="W14" s="6"/>
      <c r="X14" s="5">
        <f t="shared" si="11"/>
        <v>0.56041666666666667</v>
      </c>
      <c r="Y14" s="5">
        <f t="shared" si="17"/>
        <v>0.57430555555555551</v>
      </c>
      <c r="Z14" s="18"/>
      <c r="AA14" s="5">
        <f t="shared" si="12"/>
        <v>0.60902777777777772</v>
      </c>
      <c r="AB14" s="18"/>
      <c r="AC14" s="6"/>
      <c r="AD14" s="5">
        <f t="shared" si="13"/>
        <v>0.64375000000000004</v>
      </c>
      <c r="AE14" s="18"/>
      <c r="AF14" s="5">
        <v>0.67499999999999993</v>
      </c>
      <c r="AG14" s="5">
        <f t="shared" si="14"/>
        <v>0.68541666666666656</v>
      </c>
      <c r="AH14" s="18"/>
      <c r="AI14" s="5">
        <f t="shared" si="15"/>
        <v>0.7270833333333333</v>
      </c>
      <c r="AJ14" s="18"/>
      <c r="AK14" s="5">
        <f t="shared" si="16"/>
        <v>0.76874999999999993</v>
      </c>
      <c r="AL14" s="164"/>
    </row>
    <row r="15" spans="1:40" x14ac:dyDescent="0.3">
      <c r="A15" s="238"/>
      <c r="B15" s="163" t="s">
        <v>39</v>
      </c>
      <c r="C15" s="28">
        <v>6.2499999999999995E-3</v>
      </c>
      <c r="D15" s="30">
        <f t="shared" si="2"/>
        <v>1.3194444444444443E-2</v>
      </c>
      <c r="E15" s="28">
        <f t="shared" si="1"/>
        <v>6.2499999999999995E-3</v>
      </c>
      <c r="F15" s="74"/>
      <c r="G15" s="87">
        <v>2</v>
      </c>
      <c r="H15" s="65">
        <f t="shared" si="3"/>
        <v>0.21458333333333335</v>
      </c>
      <c r="I15" s="5">
        <f t="shared" si="4"/>
        <v>0.24930555555555556</v>
      </c>
      <c r="J15" s="5"/>
      <c r="K15" s="5">
        <f t="shared" si="5"/>
        <v>0.27013888888888887</v>
      </c>
      <c r="L15" s="5">
        <f t="shared" si="6"/>
        <v>0.28749999999999998</v>
      </c>
      <c r="M15" s="5"/>
      <c r="N15" s="5"/>
      <c r="O15" s="35">
        <f t="shared" si="0"/>
        <v>0.31180555555555556</v>
      </c>
      <c r="P15" s="6"/>
      <c r="Q15" s="5">
        <f t="shared" si="7"/>
        <v>0.35347222222222224</v>
      </c>
      <c r="R15" s="6"/>
      <c r="S15" s="5">
        <f t="shared" si="8"/>
        <v>0.43680555555555556</v>
      </c>
      <c r="T15" s="6"/>
      <c r="U15" s="5">
        <f t="shared" si="9"/>
        <v>0.52013888888888893</v>
      </c>
      <c r="V15" s="5">
        <f t="shared" si="10"/>
        <v>0.53402777777777777</v>
      </c>
      <c r="W15" s="6"/>
      <c r="X15" s="5">
        <f t="shared" si="11"/>
        <v>0.56180555555555556</v>
      </c>
      <c r="Y15" s="5">
        <f t="shared" si="17"/>
        <v>0.5756944444444444</v>
      </c>
      <c r="Z15" s="18"/>
      <c r="AA15" s="5">
        <f t="shared" si="12"/>
        <v>0.61041666666666661</v>
      </c>
      <c r="AB15" s="18"/>
      <c r="AC15" s="6"/>
      <c r="AD15" s="5">
        <f t="shared" si="13"/>
        <v>0.64513888888888893</v>
      </c>
      <c r="AE15" s="18"/>
      <c r="AF15" s="5">
        <v>0.67638888888888893</v>
      </c>
      <c r="AG15" s="5">
        <f t="shared" si="14"/>
        <v>0.68680555555555545</v>
      </c>
      <c r="AH15" s="18"/>
      <c r="AI15" s="5">
        <f t="shared" si="15"/>
        <v>0.72847222222222219</v>
      </c>
      <c r="AJ15" s="18"/>
      <c r="AK15" s="5">
        <f t="shared" si="16"/>
        <v>0.77013888888888882</v>
      </c>
      <c r="AL15" s="164"/>
    </row>
    <row r="16" spans="1:40" s="4" customFormat="1" ht="15.6" x14ac:dyDescent="0.3">
      <c r="A16" s="238"/>
      <c r="B16" s="165" t="s">
        <v>40</v>
      </c>
      <c r="C16" s="82">
        <v>7.6388888888888886E-3</v>
      </c>
      <c r="D16" s="83">
        <f t="shared" si="2"/>
        <v>1.4583333333333334E-2</v>
      </c>
      <c r="E16" s="82">
        <f t="shared" si="1"/>
        <v>7.6388888888888886E-3</v>
      </c>
      <c r="F16" s="84"/>
      <c r="G16" s="93">
        <v>2</v>
      </c>
      <c r="H16" s="85">
        <f t="shared" si="3"/>
        <v>0.21597222222222223</v>
      </c>
      <c r="I16" s="11">
        <f t="shared" si="4"/>
        <v>0.25069444444444444</v>
      </c>
      <c r="J16" s="11"/>
      <c r="K16" s="11">
        <f t="shared" si="5"/>
        <v>0.27152777777777776</v>
      </c>
      <c r="L16" s="11">
        <f t="shared" si="6"/>
        <v>0.28888888888888886</v>
      </c>
      <c r="M16" s="11"/>
      <c r="N16" s="11"/>
      <c r="O16" s="11">
        <f t="shared" si="0"/>
        <v>0.31319444444444444</v>
      </c>
      <c r="P16" s="12"/>
      <c r="Q16" s="11">
        <f t="shared" si="7"/>
        <v>0.35486111111111113</v>
      </c>
      <c r="R16" s="12"/>
      <c r="S16" s="11">
        <f t="shared" si="8"/>
        <v>0.43819444444444444</v>
      </c>
      <c r="T16" s="12"/>
      <c r="U16" s="11">
        <f t="shared" si="9"/>
        <v>0.52152777777777781</v>
      </c>
      <c r="V16" s="11">
        <f t="shared" si="10"/>
        <v>0.53541666666666665</v>
      </c>
      <c r="W16" s="12"/>
      <c r="X16" s="11">
        <f t="shared" si="11"/>
        <v>0.56319444444444444</v>
      </c>
      <c r="Y16" s="11">
        <f t="shared" si="17"/>
        <v>0.57708333333333328</v>
      </c>
      <c r="Z16" s="13"/>
      <c r="AA16" s="11">
        <f t="shared" si="12"/>
        <v>0.61180555555555549</v>
      </c>
      <c r="AB16" s="13"/>
      <c r="AC16" s="12"/>
      <c r="AD16" s="11">
        <f t="shared" si="13"/>
        <v>0.64652777777777781</v>
      </c>
      <c r="AE16" s="13"/>
      <c r="AF16" s="11">
        <v>0.6777777777777777</v>
      </c>
      <c r="AG16" s="11">
        <f t="shared" si="14"/>
        <v>0.68819444444444433</v>
      </c>
      <c r="AH16" s="13"/>
      <c r="AI16" s="11">
        <f t="shared" si="15"/>
        <v>0.72986111111111107</v>
      </c>
      <c r="AJ16" s="13"/>
      <c r="AK16" s="11">
        <f t="shared" si="16"/>
        <v>0.7715277777777777</v>
      </c>
      <c r="AL16" s="166"/>
    </row>
    <row r="17" spans="1:38" x14ac:dyDescent="0.3">
      <c r="A17" s="238"/>
      <c r="B17" s="163" t="s">
        <v>41</v>
      </c>
      <c r="C17" s="28">
        <v>9.0277777777777787E-3</v>
      </c>
      <c r="D17" s="30">
        <f t="shared" si="2"/>
        <v>1.5972222222222221E-2</v>
      </c>
      <c r="E17" s="28">
        <f t="shared" si="1"/>
        <v>9.0277777777777787E-3</v>
      </c>
      <c r="F17" s="74"/>
      <c r="G17" s="87">
        <v>2</v>
      </c>
      <c r="H17" s="65">
        <f t="shared" si="3"/>
        <v>0.21736111111111112</v>
      </c>
      <c r="I17" s="5">
        <f t="shared" si="4"/>
        <v>0.25208333333333333</v>
      </c>
      <c r="J17" s="5"/>
      <c r="K17" s="5">
        <f t="shared" si="5"/>
        <v>0.2729166666666667</v>
      </c>
      <c r="L17" s="5">
        <f t="shared" si="6"/>
        <v>0.2902777777777778</v>
      </c>
      <c r="M17" s="5"/>
      <c r="N17" s="5"/>
      <c r="O17" s="35">
        <f t="shared" si="0"/>
        <v>0.31458333333333333</v>
      </c>
      <c r="P17" s="6"/>
      <c r="Q17" s="5">
        <f t="shared" si="7"/>
        <v>0.35625000000000007</v>
      </c>
      <c r="R17" s="6"/>
      <c r="S17" s="5">
        <f t="shared" si="8"/>
        <v>0.43958333333333338</v>
      </c>
      <c r="T17" s="6"/>
      <c r="U17" s="5">
        <f t="shared" si="9"/>
        <v>0.5229166666666667</v>
      </c>
      <c r="V17" s="5">
        <f t="shared" si="10"/>
        <v>0.53680555555555554</v>
      </c>
      <c r="W17" s="6"/>
      <c r="X17" s="5">
        <f t="shared" si="11"/>
        <v>0.56458333333333333</v>
      </c>
      <c r="Y17" s="5">
        <f t="shared" si="17"/>
        <v>0.57847222222222217</v>
      </c>
      <c r="Z17" s="6"/>
      <c r="AA17" s="5">
        <f t="shared" si="12"/>
        <v>0.61319444444444438</v>
      </c>
      <c r="AB17" s="18"/>
      <c r="AC17" s="6"/>
      <c r="AD17" s="5">
        <f t="shared" si="13"/>
        <v>0.6479166666666667</v>
      </c>
      <c r="AE17" s="18"/>
      <c r="AF17" s="5">
        <v>0.6791666666666667</v>
      </c>
      <c r="AG17" s="5">
        <f t="shared" si="14"/>
        <v>0.68958333333333321</v>
      </c>
      <c r="AH17" s="18"/>
      <c r="AI17" s="5">
        <f t="shared" si="15"/>
        <v>0.73124999999999996</v>
      </c>
      <c r="AJ17" s="18"/>
      <c r="AK17" s="5">
        <f t="shared" si="16"/>
        <v>0.77291666666666659</v>
      </c>
      <c r="AL17" s="164"/>
    </row>
    <row r="18" spans="1:38" x14ac:dyDescent="0.3">
      <c r="A18" s="238"/>
      <c r="B18" s="163" t="s">
        <v>44</v>
      </c>
      <c r="C18" s="28">
        <v>1.0416666666666666E-2</v>
      </c>
      <c r="D18" s="30">
        <f t="shared" si="2"/>
        <v>1.7361111111111112E-2</v>
      </c>
      <c r="E18" s="28">
        <f t="shared" si="1"/>
        <v>1.0416666666666666E-2</v>
      </c>
      <c r="F18" s="74"/>
      <c r="G18" s="87">
        <v>2</v>
      </c>
      <c r="H18" s="65">
        <f t="shared" si="3"/>
        <v>0.21875</v>
      </c>
      <c r="I18" s="5">
        <f t="shared" si="4"/>
        <v>0.25347222222222221</v>
      </c>
      <c r="J18" s="5"/>
      <c r="K18" s="5">
        <f t="shared" si="5"/>
        <v>0.27430555555555558</v>
      </c>
      <c r="L18" s="5">
        <f t="shared" si="6"/>
        <v>0.29166666666666669</v>
      </c>
      <c r="M18" s="5"/>
      <c r="N18" s="5"/>
      <c r="O18" s="35">
        <f t="shared" si="0"/>
        <v>0.31597222222222221</v>
      </c>
      <c r="P18" s="18"/>
      <c r="Q18" s="5">
        <f t="shared" si="7"/>
        <v>0.35763888888888895</v>
      </c>
      <c r="R18" s="18"/>
      <c r="S18" s="5">
        <f t="shared" si="8"/>
        <v>0.44097222222222227</v>
      </c>
      <c r="T18" s="18"/>
      <c r="U18" s="5">
        <f t="shared" si="9"/>
        <v>0.52430555555555558</v>
      </c>
      <c r="V18" s="5">
        <f t="shared" si="10"/>
        <v>0.53819444444444442</v>
      </c>
      <c r="W18" s="18"/>
      <c r="X18" s="5">
        <f t="shared" si="11"/>
        <v>0.56597222222222221</v>
      </c>
      <c r="Y18" s="5">
        <f t="shared" si="17"/>
        <v>0.57986111111111105</v>
      </c>
      <c r="Z18" s="18"/>
      <c r="AA18" s="5">
        <f t="shared" si="12"/>
        <v>0.61458333333333326</v>
      </c>
      <c r="AB18" s="18"/>
      <c r="AC18" s="18"/>
      <c r="AD18" s="5">
        <f t="shared" si="13"/>
        <v>0.64930555555555558</v>
      </c>
      <c r="AE18" s="18"/>
      <c r="AF18" s="5">
        <v>0.68055555555555547</v>
      </c>
      <c r="AG18" s="5">
        <f t="shared" si="14"/>
        <v>0.6909722222222221</v>
      </c>
      <c r="AH18" s="18"/>
      <c r="AI18" s="5">
        <f t="shared" si="15"/>
        <v>0.73263888888888884</v>
      </c>
      <c r="AJ18" s="18"/>
      <c r="AK18" s="5">
        <f t="shared" si="16"/>
        <v>0.77430555555555547</v>
      </c>
      <c r="AL18" s="160"/>
    </row>
    <row r="19" spans="1:38" x14ac:dyDescent="0.3">
      <c r="A19" s="238"/>
      <c r="B19" s="163" t="s">
        <v>43</v>
      </c>
      <c r="C19" s="28">
        <v>1.1111111111111112E-2</v>
      </c>
      <c r="D19" s="30">
        <f t="shared" si="2"/>
        <v>1.8055555555555554E-2</v>
      </c>
      <c r="E19" s="28">
        <f t="shared" si="1"/>
        <v>1.1111111111111112E-2</v>
      </c>
      <c r="F19" s="74"/>
      <c r="G19" s="87">
        <v>1</v>
      </c>
      <c r="H19" s="65">
        <f t="shared" si="3"/>
        <v>0.21944444444444444</v>
      </c>
      <c r="I19" s="5">
        <f t="shared" si="4"/>
        <v>0.25416666666666665</v>
      </c>
      <c r="J19" s="5"/>
      <c r="K19" s="5">
        <f t="shared" si="5"/>
        <v>0.27500000000000002</v>
      </c>
      <c r="L19" s="5">
        <f t="shared" si="6"/>
        <v>0.29236111111111113</v>
      </c>
      <c r="M19" s="5"/>
      <c r="N19" s="5"/>
      <c r="O19" s="35">
        <f t="shared" si="0"/>
        <v>0.31666666666666665</v>
      </c>
      <c r="P19" s="6"/>
      <c r="Q19" s="5">
        <f t="shared" si="7"/>
        <v>0.35833333333333339</v>
      </c>
      <c r="R19" s="6"/>
      <c r="S19" s="5">
        <f t="shared" si="8"/>
        <v>0.44166666666666671</v>
      </c>
      <c r="T19" s="6"/>
      <c r="U19" s="5">
        <f t="shared" si="9"/>
        <v>0.52500000000000002</v>
      </c>
      <c r="V19" s="5">
        <f t="shared" si="10"/>
        <v>0.53888888888888886</v>
      </c>
      <c r="W19" s="6"/>
      <c r="X19" s="5">
        <f t="shared" si="11"/>
        <v>0.56666666666666665</v>
      </c>
      <c r="Y19" s="5">
        <f t="shared" si="17"/>
        <v>0.58055555555555549</v>
      </c>
      <c r="Z19" s="6"/>
      <c r="AA19" s="5">
        <f t="shared" si="12"/>
        <v>0.6152777777777777</v>
      </c>
      <c r="AB19" s="18"/>
      <c r="AC19" s="6"/>
      <c r="AD19" s="5">
        <f t="shared" si="13"/>
        <v>0.65</v>
      </c>
      <c r="AE19" s="18"/>
      <c r="AF19" s="5">
        <v>0.68125000000000002</v>
      </c>
      <c r="AG19" s="5">
        <f t="shared" si="14"/>
        <v>0.69166666666666654</v>
      </c>
      <c r="AH19" s="18"/>
      <c r="AI19" s="5">
        <f t="shared" si="15"/>
        <v>0.73333333333333328</v>
      </c>
      <c r="AJ19" s="18"/>
      <c r="AK19" s="5">
        <f t="shared" si="16"/>
        <v>0.77499999999999991</v>
      </c>
      <c r="AL19" s="164"/>
    </row>
    <row r="20" spans="1:38" x14ac:dyDescent="0.3">
      <c r="A20" s="238"/>
      <c r="B20" s="196" t="s">
        <v>91</v>
      </c>
      <c r="C20" s="35" t="s">
        <v>72</v>
      </c>
      <c r="D20" s="35" t="s">
        <v>72</v>
      </c>
      <c r="E20" s="33">
        <v>1.1805555555555555E-2</v>
      </c>
      <c r="F20" s="75"/>
      <c r="G20" s="94">
        <v>1</v>
      </c>
      <c r="H20" s="66" t="s">
        <v>72</v>
      </c>
      <c r="I20" s="35" t="s">
        <v>72</v>
      </c>
      <c r="J20" s="35"/>
      <c r="K20" s="35" t="s">
        <v>72</v>
      </c>
      <c r="L20" s="26">
        <f t="shared" si="6"/>
        <v>0.29305555555555557</v>
      </c>
      <c r="M20" s="5"/>
      <c r="N20" s="5"/>
      <c r="O20" s="35" t="s">
        <v>72</v>
      </c>
      <c r="P20" s="6"/>
      <c r="Q20" s="35" t="s">
        <v>72</v>
      </c>
      <c r="R20" s="6"/>
      <c r="S20" s="35" t="s">
        <v>72</v>
      </c>
      <c r="T20" s="6"/>
      <c r="U20" s="35" t="s">
        <v>72</v>
      </c>
      <c r="V20" s="35" t="s">
        <v>72</v>
      </c>
      <c r="W20" s="6"/>
      <c r="X20" s="35" t="s">
        <v>72</v>
      </c>
      <c r="Y20" s="26">
        <f t="shared" si="17"/>
        <v>0.58124999999999993</v>
      </c>
      <c r="Z20" s="6"/>
      <c r="AA20" s="35" t="s">
        <v>72</v>
      </c>
      <c r="AB20" s="18"/>
      <c r="AC20" s="6"/>
      <c r="AD20" s="35" t="s">
        <v>72</v>
      </c>
      <c r="AE20" s="18"/>
      <c r="AF20" s="26">
        <v>0.68194444444444446</v>
      </c>
      <c r="AG20" s="35" t="s">
        <v>72</v>
      </c>
      <c r="AH20" s="18"/>
      <c r="AI20" s="35" t="s">
        <v>72</v>
      </c>
      <c r="AJ20" s="18"/>
      <c r="AK20" s="35" t="s">
        <v>72</v>
      </c>
      <c r="AL20" s="164"/>
    </row>
    <row r="21" spans="1:38" x14ac:dyDescent="0.3">
      <c r="A21" s="238"/>
      <c r="B21" s="167" t="s">
        <v>45</v>
      </c>
      <c r="C21" s="35" t="s">
        <v>72</v>
      </c>
      <c r="D21" s="35" t="s">
        <v>72</v>
      </c>
      <c r="E21" s="33">
        <v>1.2499999999999999E-2</v>
      </c>
      <c r="F21" s="75"/>
      <c r="G21" s="94">
        <v>1</v>
      </c>
      <c r="H21" s="66" t="s">
        <v>72</v>
      </c>
      <c r="I21" s="35" t="s">
        <v>72</v>
      </c>
      <c r="J21" s="35"/>
      <c r="K21" s="35" t="s">
        <v>72</v>
      </c>
      <c r="L21" s="26">
        <f t="shared" si="6"/>
        <v>0.29375000000000001</v>
      </c>
      <c r="M21" s="5"/>
      <c r="N21" s="5"/>
      <c r="O21" s="35" t="s">
        <v>72</v>
      </c>
      <c r="P21" s="18"/>
      <c r="Q21" s="35" t="s">
        <v>72</v>
      </c>
      <c r="R21" s="18"/>
      <c r="S21" s="35" t="s">
        <v>72</v>
      </c>
      <c r="T21" s="18"/>
      <c r="U21" s="35" t="s">
        <v>72</v>
      </c>
      <c r="V21" s="35" t="s">
        <v>72</v>
      </c>
      <c r="W21" s="18"/>
      <c r="X21" s="35" t="s">
        <v>72</v>
      </c>
      <c r="Y21" s="26">
        <f t="shared" si="17"/>
        <v>0.58194444444444438</v>
      </c>
      <c r="Z21" s="18"/>
      <c r="AA21" s="35" t="s">
        <v>72</v>
      </c>
      <c r="AB21" s="18"/>
      <c r="AC21" s="18"/>
      <c r="AD21" s="35" t="s">
        <v>72</v>
      </c>
      <c r="AE21" s="18"/>
      <c r="AF21" s="26">
        <v>0.68263888888888891</v>
      </c>
      <c r="AG21" s="35" t="s">
        <v>72</v>
      </c>
      <c r="AH21" s="18"/>
      <c r="AI21" s="35" t="s">
        <v>72</v>
      </c>
      <c r="AJ21" s="18"/>
      <c r="AK21" s="35" t="s">
        <v>72</v>
      </c>
      <c r="AL21" s="160"/>
    </row>
    <row r="22" spans="1:38" x14ac:dyDescent="0.3">
      <c r="A22" s="238"/>
      <c r="B22" s="167" t="s">
        <v>46</v>
      </c>
      <c r="C22" s="35" t="s">
        <v>72</v>
      </c>
      <c r="D22" s="35" t="s">
        <v>72</v>
      </c>
      <c r="E22" s="33">
        <v>1.5277777777777777E-2</v>
      </c>
      <c r="F22" s="75"/>
      <c r="G22" s="94">
        <v>4</v>
      </c>
      <c r="H22" s="66" t="s">
        <v>72</v>
      </c>
      <c r="I22" s="35" t="s">
        <v>72</v>
      </c>
      <c r="J22" s="35"/>
      <c r="K22" s="35" t="s">
        <v>72</v>
      </c>
      <c r="L22" s="26">
        <f t="shared" si="6"/>
        <v>0.29652777777777778</v>
      </c>
      <c r="M22" s="5"/>
      <c r="N22" s="5"/>
      <c r="O22" s="35" t="s">
        <v>72</v>
      </c>
      <c r="P22" s="18"/>
      <c r="Q22" s="35" t="s">
        <v>72</v>
      </c>
      <c r="R22" s="18"/>
      <c r="S22" s="35" t="s">
        <v>72</v>
      </c>
      <c r="T22" s="18"/>
      <c r="U22" s="35" t="s">
        <v>72</v>
      </c>
      <c r="V22" s="35" t="s">
        <v>72</v>
      </c>
      <c r="W22" s="18"/>
      <c r="X22" s="35" t="s">
        <v>72</v>
      </c>
      <c r="Y22" s="26">
        <f t="shared" si="17"/>
        <v>0.58472222222222214</v>
      </c>
      <c r="Z22" s="18"/>
      <c r="AA22" s="35" t="s">
        <v>72</v>
      </c>
      <c r="AB22" s="18"/>
      <c r="AC22" s="18"/>
      <c r="AD22" s="35" t="s">
        <v>72</v>
      </c>
      <c r="AE22" s="18"/>
      <c r="AF22" s="26">
        <v>0.68541666666666667</v>
      </c>
      <c r="AG22" s="35" t="s">
        <v>72</v>
      </c>
      <c r="AH22" s="18"/>
      <c r="AI22" s="35" t="s">
        <v>72</v>
      </c>
      <c r="AJ22" s="18"/>
      <c r="AK22" s="35" t="s">
        <v>72</v>
      </c>
      <c r="AL22" s="160"/>
    </row>
    <row r="23" spans="1:38" x14ac:dyDescent="0.3">
      <c r="A23" s="238"/>
      <c r="B23" s="167" t="s">
        <v>47</v>
      </c>
      <c r="C23" s="35" t="s">
        <v>72</v>
      </c>
      <c r="D23" s="35" t="s">
        <v>72</v>
      </c>
      <c r="E23" s="33">
        <v>1.9444444444444445E-2</v>
      </c>
      <c r="F23" s="75"/>
      <c r="G23" s="94">
        <v>6</v>
      </c>
      <c r="H23" s="66" t="s">
        <v>72</v>
      </c>
      <c r="I23" s="35" t="s">
        <v>72</v>
      </c>
      <c r="J23" s="35"/>
      <c r="K23" s="35" t="s">
        <v>72</v>
      </c>
      <c r="L23" s="26">
        <f t="shared" si="6"/>
        <v>0.30069444444444443</v>
      </c>
      <c r="M23" s="5"/>
      <c r="N23" s="5"/>
      <c r="O23" s="35" t="s">
        <v>72</v>
      </c>
      <c r="P23" s="18"/>
      <c r="Q23" s="35" t="s">
        <v>72</v>
      </c>
      <c r="R23" s="18"/>
      <c r="S23" s="35" t="s">
        <v>72</v>
      </c>
      <c r="T23" s="18"/>
      <c r="U23" s="35" t="s">
        <v>72</v>
      </c>
      <c r="V23" s="35" t="s">
        <v>72</v>
      </c>
      <c r="W23" s="18"/>
      <c r="X23" s="35" t="s">
        <v>72</v>
      </c>
      <c r="Y23" s="26">
        <f t="shared" si="17"/>
        <v>0.58888888888888891</v>
      </c>
      <c r="Z23" s="18"/>
      <c r="AA23" s="35" t="s">
        <v>72</v>
      </c>
      <c r="AB23" s="18"/>
      <c r="AC23" s="18"/>
      <c r="AD23" s="35" t="s">
        <v>72</v>
      </c>
      <c r="AE23" s="18"/>
      <c r="AF23" s="26">
        <v>0.68958333333333333</v>
      </c>
      <c r="AG23" s="35" t="s">
        <v>72</v>
      </c>
      <c r="AH23" s="18"/>
      <c r="AI23" s="35" t="s">
        <v>72</v>
      </c>
      <c r="AJ23" s="18"/>
      <c r="AK23" s="35" t="s">
        <v>72</v>
      </c>
      <c r="AL23" s="160"/>
    </row>
    <row r="24" spans="1:38" x14ac:dyDescent="0.3">
      <c r="A24" s="238"/>
      <c r="B24" s="167" t="s">
        <v>48</v>
      </c>
      <c r="C24" s="35" t="s">
        <v>72</v>
      </c>
      <c r="D24" s="35" t="s">
        <v>72</v>
      </c>
      <c r="E24" s="33">
        <v>2.013888888888889E-2</v>
      </c>
      <c r="F24" s="75"/>
      <c r="G24" s="94">
        <v>1</v>
      </c>
      <c r="H24" s="66" t="s">
        <v>72</v>
      </c>
      <c r="I24" s="35" t="s">
        <v>72</v>
      </c>
      <c r="J24" s="35"/>
      <c r="K24" s="35" t="s">
        <v>72</v>
      </c>
      <c r="L24" s="26">
        <f t="shared" si="6"/>
        <v>0.30138888888888887</v>
      </c>
      <c r="M24" s="5"/>
      <c r="N24" s="5"/>
      <c r="O24" s="35" t="s">
        <v>72</v>
      </c>
      <c r="P24" s="18"/>
      <c r="Q24" s="35" t="s">
        <v>72</v>
      </c>
      <c r="R24" s="18"/>
      <c r="S24" s="35" t="s">
        <v>72</v>
      </c>
      <c r="T24" s="18"/>
      <c r="U24" s="35" t="s">
        <v>72</v>
      </c>
      <c r="V24" s="35" t="s">
        <v>72</v>
      </c>
      <c r="W24" s="18"/>
      <c r="X24" s="35" t="s">
        <v>72</v>
      </c>
      <c r="Y24" s="26">
        <f t="shared" si="17"/>
        <v>0.58958333333333335</v>
      </c>
      <c r="Z24" s="18"/>
      <c r="AA24" s="35" t="s">
        <v>72</v>
      </c>
      <c r="AB24" s="18"/>
      <c r="AC24" s="18"/>
      <c r="AD24" s="35" t="s">
        <v>72</v>
      </c>
      <c r="AE24" s="18"/>
      <c r="AF24" s="26">
        <v>0.69027777777777777</v>
      </c>
      <c r="AG24" s="35" t="s">
        <v>72</v>
      </c>
      <c r="AH24" s="18"/>
      <c r="AI24" s="35" t="s">
        <v>72</v>
      </c>
      <c r="AJ24" s="18"/>
      <c r="AK24" s="35" t="s">
        <v>72</v>
      </c>
      <c r="AL24" s="160"/>
    </row>
    <row r="25" spans="1:38" x14ac:dyDescent="0.3">
      <c r="A25" s="238"/>
      <c r="B25" s="167" t="s">
        <v>49</v>
      </c>
      <c r="C25" s="35" t="s">
        <v>72</v>
      </c>
      <c r="D25" s="35" t="s">
        <v>72</v>
      </c>
      <c r="E25" s="33">
        <v>2.0833333333333332E-2</v>
      </c>
      <c r="F25" s="75"/>
      <c r="G25" s="94">
        <v>1</v>
      </c>
      <c r="H25" s="66" t="s">
        <v>72</v>
      </c>
      <c r="I25" s="35" t="s">
        <v>72</v>
      </c>
      <c r="J25" s="35"/>
      <c r="K25" s="35" t="s">
        <v>72</v>
      </c>
      <c r="L25" s="26">
        <f t="shared" si="6"/>
        <v>0.30208333333333331</v>
      </c>
      <c r="M25" s="5"/>
      <c r="N25" s="5"/>
      <c r="O25" s="35" t="s">
        <v>72</v>
      </c>
      <c r="P25" s="18"/>
      <c r="Q25" s="35" t="s">
        <v>72</v>
      </c>
      <c r="R25" s="18"/>
      <c r="S25" s="35" t="s">
        <v>72</v>
      </c>
      <c r="T25" s="18"/>
      <c r="U25" s="35" t="s">
        <v>72</v>
      </c>
      <c r="V25" s="35" t="s">
        <v>72</v>
      </c>
      <c r="W25" s="18"/>
      <c r="X25" s="35" t="s">
        <v>72</v>
      </c>
      <c r="Y25" s="26">
        <f t="shared" si="17"/>
        <v>0.59027777777777779</v>
      </c>
      <c r="Z25" s="18"/>
      <c r="AA25" s="35" t="s">
        <v>72</v>
      </c>
      <c r="AB25" s="18"/>
      <c r="AC25" s="18"/>
      <c r="AD25" s="35" t="s">
        <v>72</v>
      </c>
      <c r="AE25" s="18"/>
      <c r="AF25" s="26">
        <v>0.69097222222222221</v>
      </c>
      <c r="AG25" s="35" t="s">
        <v>72</v>
      </c>
      <c r="AH25" s="18"/>
      <c r="AI25" s="35" t="s">
        <v>72</v>
      </c>
      <c r="AJ25" s="18"/>
      <c r="AK25" s="35" t="s">
        <v>72</v>
      </c>
      <c r="AL25" s="160"/>
    </row>
    <row r="26" spans="1:38" ht="15.6" x14ac:dyDescent="0.3">
      <c r="A26" s="238"/>
      <c r="B26" s="167" t="s">
        <v>50</v>
      </c>
      <c r="C26" s="35" t="s">
        <v>72</v>
      </c>
      <c r="D26" s="35" t="s">
        <v>72</v>
      </c>
      <c r="E26" s="33">
        <v>2.4305555555555556E-2</v>
      </c>
      <c r="F26" s="75"/>
      <c r="G26" s="94">
        <v>5</v>
      </c>
      <c r="H26" s="66" t="s">
        <v>72</v>
      </c>
      <c r="I26" s="35" t="s">
        <v>72</v>
      </c>
      <c r="J26" s="35"/>
      <c r="K26" s="35" t="s">
        <v>72</v>
      </c>
      <c r="L26" s="26">
        <f t="shared" si="6"/>
        <v>0.30555555555555558</v>
      </c>
      <c r="M26" s="5"/>
      <c r="N26" s="5"/>
      <c r="O26" s="35" t="s">
        <v>72</v>
      </c>
      <c r="P26" s="18"/>
      <c r="Q26" s="35" t="s">
        <v>72</v>
      </c>
      <c r="R26" s="18"/>
      <c r="S26" s="35" t="s">
        <v>72</v>
      </c>
      <c r="T26" s="18"/>
      <c r="U26" s="35" t="s">
        <v>72</v>
      </c>
      <c r="V26" s="35" t="s">
        <v>72</v>
      </c>
      <c r="W26" s="17"/>
      <c r="X26" s="35" t="s">
        <v>72</v>
      </c>
      <c r="Y26" s="26">
        <f t="shared" si="17"/>
        <v>0.59375</v>
      </c>
      <c r="Z26" s="17"/>
      <c r="AA26" s="35" t="s">
        <v>72</v>
      </c>
      <c r="AB26" s="18"/>
      <c r="AC26" s="18"/>
      <c r="AD26" s="35" t="s">
        <v>72</v>
      </c>
      <c r="AE26" s="18"/>
      <c r="AF26" s="26">
        <v>0.69444444444444453</v>
      </c>
      <c r="AG26" s="35" t="s">
        <v>72</v>
      </c>
      <c r="AH26" s="18"/>
      <c r="AI26" s="35" t="s">
        <v>72</v>
      </c>
      <c r="AJ26" s="18"/>
      <c r="AK26" s="35" t="s">
        <v>72</v>
      </c>
      <c r="AL26" s="160"/>
    </row>
    <row r="27" spans="1:38" x14ac:dyDescent="0.3">
      <c r="A27" s="238"/>
      <c r="B27" s="167" t="s">
        <v>44</v>
      </c>
      <c r="C27" s="35" t="s">
        <v>72</v>
      </c>
      <c r="D27" s="35" t="s">
        <v>72</v>
      </c>
      <c r="E27" s="33">
        <v>2.4999999999999998E-2</v>
      </c>
      <c r="F27" s="75"/>
      <c r="G27" s="94">
        <v>1</v>
      </c>
      <c r="H27" s="66" t="s">
        <v>72</v>
      </c>
      <c r="I27" s="35" t="s">
        <v>72</v>
      </c>
      <c r="J27" s="35"/>
      <c r="K27" s="35" t="s">
        <v>72</v>
      </c>
      <c r="L27" s="26">
        <f t="shared" si="6"/>
        <v>0.30625000000000002</v>
      </c>
      <c r="M27" s="5"/>
      <c r="N27" s="5"/>
      <c r="O27" s="35" t="s">
        <v>72</v>
      </c>
      <c r="P27" s="6"/>
      <c r="Q27" s="35" t="s">
        <v>72</v>
      </c>
      <c r="R27" s="6"/>
      <c r="S27" s="35" t="s">
        <v>72</v>
      </c>
      <c r="T27" s="6"/>
      <c r="U27" s="35" t="s">
        <v>72</v>
      </c>
      <c r="V27" s="35" t="s">
        <v>72</v>
      </c>
      <c r="W27" s="6"/>
      <c r="X27" s="35" t="s">
        <v>72</v>
      </c>
      <c r="Y27" s="26">
        <f t="shared" si="17"/>
        <v>0.59444444444444444</v>
      </c>
      <c r="Z27" s="6"/>
      <c r="AA27" s="35" t="s">
        <v>72</v>
      </c>
      <c r="AB27" s="18"/>
      <c r="AC27" s="6"/>
      <c r="AD27" s="35" t="s">
        <v>72</v>
      </c>
      <c r="AE27" s="18"/>
      <c r="AF27" s="26">
        <v>0.69513888888888886</v>
      </c>
      <c r="AG27" s="35" t="s">
        <v>72</v>
      </c>
      <c r="AH27" s="18"/>
      <c r="AI27" s="35" t="s">
        <v>72</v>
      </c>
      <c r="AJ27" s="18"/>
      <c r="AK27" s="35" t="s">
        <v>72</v>
      </c>
      <c r="AL27" s="164"/>
    </row>
    <row r="28" spans="1:38" ht="15.6" x14ac:dyDescent="0.3">
      <c r="A28" s="238"/>
      <c r="B28" s="167" t="s">
        <v>43</v>
      </c>
      <c r="C28" s="35" t="s">
        <v>72</v>
      </c>
      <c r="D28" s="35" t="s">
        <v>72</v>
      </c>
      <c r="E28" s="33">
        <v>2.5694444444444447E-2</v>
      </c>
      <c r="F28" s="75"/>
      <c r="G28" s="94">
        <v>1</v>
      </c>
      <c r="H28" s="66" t="s">
        <v>72</v>
      </c>
      <c r="I28" s="35" t="s">
        <v>72</v>
      </c>
      <c r="J28" s="35"/>
      <c r="K28" s="35" t="s">
        <v>72</v>
      </c>
      <c r="L28" s="26">
        <f t="shared" si="6"/>
        <v>0.30694444444444446</v>
      </c>
      <c r="M28" s="5"/>
      <c r="N28" s="5"/>
      <c r="O28" s="35" t="s">
        <v>72</v>
      </c>
      <c r="P28" s="6"/>
      <c r="Q28" s="35" t="s">
        <v>72</v>
      </c>
      <c r="R28" s="6"/>
      <c r="S28" s="35" t="s">
        <v>72</v>
      </c>
      <c r="T28" s="6"/>
      <c r="U28" s="35" t="s">
        <v>72</v>
      </c>
      <c r="V28" s="35" t="s">
        <v>72</v>
      </c>
      <c r="W28" s="6"/>
      <c r="X28" s="9" t="s">
        <v>111</v>
      </c>
      <c r="Y28" s="26">
        <f t="shared" si="17"/>
        <v>0.59513888888888888</v>
      </c>
      <c r="Z28" s="18"/>
      <c r="AA28" s="35" t="s">
        <v>72</v>
      </c>
      <c r="AB28" s="18"/>
      <c r="AC28" s="6"/>
      <c r="AD28" s="35" t="s">
        <v>72</v>
      </c>
      <c r="AE28" s="18"/>
      <c r="AF28" s="26">
        <v>0.6958333333333333</v>
      </c>
      <c r="AG28" s="35" t="s">
        <v>72</v>
      </c>
      <c r="AH28" s="18"/>
      <c r="AI28" s="35" t="s">
        <v>72</v>
      </c>
      <c r="AJ28" s="18"/>
      <c r="AK28" s="35" t="s">
        <v>72</v>
      </c>
      <c r="AL28" s="164"/>
    </row>
    <row r="29" spans="1:38" s="4" customFormat="1" ht="15.6" x14ac:dyDescent="0.3">
      <c r="A29" s="238"/>
      <c r="B29" s="165" t="s">
        <v>51</v>
      </c>
      <c r="C29" s="82">
        <v>1.2499999999999999E-2</v>
      </c>
      <c r="D29" s="83">
        <f t="shared" ref="D29:D47" si="18">$D$9+C29</f>
        <v>1.9444444444444445E-2</v>
      </c>
      <c r="E29" s="83">
        <f>E28+(C29-C19)</f>
        <v>2.7083333333333334E-2</v>
      </c>
      <c r="F29" s="84"/>
      <c r="G29" s="93">
        <v>2</v>
      </c>
      <c r="H29" s="85">
        <f t="shared" ref="H29:H45" si="19">$H$9+C29</f>
        <v>0.22083333333333335</v>
      </c>
      <c r="I29" s="11">
        <f t="shared" ref="I29:I45" si="20">$I$9+C29</f>
        <v>0.25555555555555554</v>
      </c>
      <c r="J29" s="11"/>
      <c r="K29" s="11">
        <f t="shared" ref="K29:K45" si="21">$K$9+C29</f>
        <v>0.27638888888888891</v>
      </c>
      <c r="L29" s="11">
        <f t="shared" si="6"/>
        <v>0.30833333333333335</v>
      </c>
      <c r="M29" s="11"/>
      <c r="N29" s="11"/>
      <c r="O29" s="11">
        <f t="shared" si="0"/>
        <v>0.31805555555555554</v>
      </c>
      <c r="P29" s="12"/>
      <c r="Q29" s="11">
        <f t="shared" ref="Q29:Q45" si="22">$Q$9+$C29</f>
        <v>0.35972222222222228</v>
      </c>
      <c r="R29" s="12"/>
      <c r="S29" s="11">
        <f t="shared" ref="S29:S45" si="23">$S$9+$C29</f>
        <v>0.44305555555555559</v>
      </c>
      <c r="T29" s="12"/>
      <c r="U29" s="11">
        <f t="shared" ref="U29:U45" si="24">$U$9+$C29</f>
        <v>0.52638888888888891</v>
      </c>
      <c r="V29" s="11">
        <f t="shared" ref="V29:V45" si="25">$V$9+$C29</f>
        <v>0.54027777777777775</v>
      </c>
      <c r="W29" s="12"/>
      <c r="X29" s="11">
        <f t="shared" ref="X29:X45" si="26">$X$9+$C29</f>
        <v>0.56805555555555554</v>
      </c>
      <c r="Y29" s="11">
        <f t="shared" si="17"/>
        <v>0.59652777777777777</v>
      </c>
      <c r="Z29" s="13"/>
      <c r="AA29" s="11">
        <f t="shared" ref="AA29:AA45" si="27">$AA$9+$C29</f>
        <v>0.61666666666666659</v>
      </c>
      <c r="AB29" s="13"/>
      <c r="AC29" s="12"/>
      <c r="AD29" s="11">
        <f t="shared" ref="AD29:AD45" si="28">$AD$9+$C29</f>
        <v>0.65138888888888891</v>
      </c>
      <c r="AE29" s="13"/>
      <c r="AF29" s="11">
        <v>0.6972222222222223</v>
      </c>
      <c r="AG29" s="11">
        <f t="shared" ref="AG29:AG45" si="29">$AG$9+$C29</f>
        <v>0.69305555555555542</v>
      </c>
      <c r="AH29" s="13"/>
      <c r="AI29" s="11">
        <f t="shared" ref="AI29:AI45" si="30">$AI$9+$C29</f>
        <v>0.73472222222222217</v>
      </c>
      <c r="AJ29" s="13"/>
      <c r="AK29" s="11">
        <f t="shared" ref="AK29:AK45" si="31">$AK$9+$C29</f>
        <v>0.7763888888888888</v>
      </c>
      <c r="AL29" s="166"/>
    </row>
    <row r="30" spans="1:38" x14ac:dyDescent="0.3">
      <c r="A30" s="238"/>
      <c r="B30" s="163" t="s">
        <v>52</v>
      </c>
      <c r="C30" s="28">
        <v>1.3194444444444444E-2</v>
      </c>
      <c r="D30" s="30">
        <f t="shared" si="18"/>
        <v>2.0138888888888887E-2</v>
      </c>
      <c r="E30" s="30">
        <f t="shared" ref="E30:E46" si="32">E29+(C30-C29)</f>
        <v>2.777777777777778E-2</v>
      </c>
      <c r="F30" s="74"/>
      <c r="G30" s="87">
        <v>1</v>
      </c>
      <c r="H30" s="65">
        <f t="shared" si="19"/>
        <v>0.2215277777777778</v>
      </c>
      <c r="I30" s="5">
        <f t="shared" si="20"/>
        <v>0.25624999999999998</v>
      </c>
      <c r="J30" s="5"/>
      <c r="K30" s="5">
        <f t="shared" si="21"/>
        <v>0.27708333333333335</v>
      </c>
      <c r="L30" s="5">
        <f t="shared" si="6"/>
        <v>0.30902777777777779</v>
      </c>
      <c r="M30" s="5"/>
      <c r="N30" s="5"/>
      <c r="O30" s="35">
        <f t="shared" si="0"/>
        <v>0.31874999999999998</v>
      </c>
      <c r="P30" s="6"/>
      <c r="Q30" s="5">
        <f t="shared" si="22"/>
        <v>0.36041666666666672</v>
      </c>
      <c r="R30" s="6"/>
      <c r="S30" s="5">
        <f t="shared" si="23"/>
        <v>0.44375000000000003</v>
      </c>
      <c r="T30" s="6"/>
      <c r="U30" s="5">
        <f t="shared" si="24"/>
        <v>0.52708333333333335</v>
      </c>
      <c r="V30" s="5">
        <f t="shared" si="25"/>
        <v>0.54097222222222219</v>
      </c>
      <c r="W30" s="6"/>
      <c r="X30" s="5">
        <f t="shared" si="26"/>
        <v>0.56874999999999998</v>
      </c>
      <c r="Y30" s="5">
        <f t="shared" si="17"/>
        <v>0.59722222222222221</v>
      </c>
      <c r="Z30" s="18"/>
      <c r="AA30" s="5">
        <f t="shared" si="27"/>
        <v>0.61736111111111103</v>
      </c>
      <c r="AB30" s="18"/>
      <c r="AC30" s="6"/>
      <c r="AD30" s="5">
        <f t="shared" si="28"/>
        <v>0.65208333333333335</v>
      </c>
      <c r="AE30" s="18"/>
      <c r="AF30" s="5">
        <v>0.69791666666666663</v>
      </c>
      <c r="AG30" s="5">
        <f t="shared" si="29"/>
        <v>0.69374999999999987</v>
      </c>
      <c r="AH30" s="18"/>
      <c r="AI30" s="5">
        <f t="shared" si="30"/>
        <v>0.73541666666666661</v>
      </c>
      <c r="AJ30" s="18"/>
      <c r="AK30" s="5">
        <f t="shared" si="31"/>
        <v>0.77708333333333324</v>
      </c>
      <c r="AL30" s="164"/>
    </row>
    <row r="31" spans="1:38" x14ac:dyDescent="0.3">
      <c r="A31" s="238"/>
      <c r="B31" s="163" t="s">
        <v>42</v>
      </c>
      <c r="C31" s="28">
        <v>1.3888888888888888E-2</v>
      </c>
      <c r="D31" s="30">
        <f t="shared" si="18"/>
        <v>2.0833333333333332E-2</v>
      </c>
      <c r="E31" s="30">
        <f t="shared" si="32"/>
        <v>2.8472222222222225E-2</v>
      </c>
      <c r="F31" s="74"/>
      <c r="G31" s="87">
        <v>1</v>
      </c>
      <c r="H31" s="65">
        <f t="shared" si="19"/>
        <v>0.22222222222222224</v>
      </c>
      <c r="I31" s="5">
        <f t="shared" si="20"/>
        <v>0.25694444444444442</v>
      </c>
      <c r="J31" s="5"/>
      <c r="K31" s="5">
        <f t="shared" si="21"/>
        <v>0.27777777777777779</v>
      </c>
      <c r="L31" s="5">
        <f t="shared" si="6"/>
        <v>0.30972222222222223</v>
      </c>
      <c r="M31" s="5"/>
      <c r="N31" s="5"/>
      <c r="O31" s="35">
        <f t="shared" si="0"/>
        <v>0.31944444444444442</v>
      </c>
      <c r="P31" s="6"/>
      <c r="Q31" s="5">
        <f t="shared" si="22"/>
        <v>0.36111111111111116</v>
      </c>
      <c r="R31" s="6"/>
      <c r="S31" s="5">
        <f t="shared" si="23"/>
        <v>0.44444444444444448</v>
      </c>
      <c r="T31" s="6"/>
      <c r="U31" s="5">
        <f t="shared" si="24"/>
        <v>0.52777777777777779</v>
      </c>
      <c r="V31" s="5">
        <f t="shared" si="25"/>
        <v>0.54166666666666663</v>
      </c>
      <c r="W31" s="6"/>
      <c r="X31" s="5">
        <f t="shared" si="26"/>
        <v>0.56944444444444442</v>
      </c>
      <c r="Y31" s="5">
        <f t="shared" si="17"/>
        <v>0.59791666666666665</v>
      </c>
      <c r="Z31" s="18"/>
      <c r="AA31" s="5">
        <f t="shared" si="27"/>
        <v>0.61805555555555547</v>
      </c>
      <c r="AB31" s="18"/>
      <c r="AC31" s="6"/>
      <c r="AD31" s="5">
        <f t="shared" si="28"/>
        <v>0.65277777777777779</v>
      </c>
      <c r="AE31" s="18"/>
      <c r="AF31" s="5">
        <v>0.69861111111111107</v>
      </c>
      <c r="AG31" s="5">
        <f t="shared" si="29"/>
        <v>0.69444444444444431</v>
      </c>
      <c r="AH31" s="18"/>
      <c r="AI31" s="5">
        <f t="shared" si="30"/>
        <v>0.73611111111111105</v>
      </c>
      <c r="AJ31" s="18"/>
      <c r="AK31" s="5">
        <f t="shared" si="31"/>
        <v>0.77777777777777768</v>
      </c>
      <c r="AL31" s="164"/>
    </row>
    <row r="32" spans="1:38" x14ac:dyDescent="0.3">
      <c r="A32" s="238"/>
      <c r="B32" s="163" t="s">
        <v>53</v>
      </c>
      <c r="C32" s="28">
        <v>1.5277777777777777E-2</v>
      </c>
      <c r="D32" s="30">
        <f t="shared" si="18"/>
        <v>2.222222222222222E-2</v>
      </c>
      <c r="E32" s="30">
        <f t="shared" si="32"/>
        <v>2.9861111111111116E-2</v>
      </c>
      <c r="F32" s="74"/>
      <c r="G32" s="87">
        <v>2</v>
      </c>
      <c r="H32" s="65">
        <f t="shared" si="19"/>
        <v>0.22361111111111112</v>
      </c>
      <c r="I32" s="5">
        <f t="shared" si="20"/>
        <v>0.2583333333333333</v>
      </c>
      <c r="J32" s="5"/>
      <c r="K32" s="5">
        <f t="shared" si="21"/>
        <v>0.27916666666666667</v>
      </c>
      <c r="L32" s="5">
        <f t="shared" si="6"/>
        <v>0.31111111111111112</v>
      </c>
      <c r="M32" s="5"/>
      <c r="N32" s="5"/>
      <c r="O32" s="35">
        <f t="shared" si="0"/>
        <v>0.3208333333333333</v>
      </c>
      <c r="P32" s="6"/>
      <c r="Q32" s="5">
        <f t="shared" si="22"/>
        <v>0.36250000000000004</v>
      </c>
      <c r="R32" s="6"/>
      <c r="S32" s="5">
        <f t="shared" si="23"/>
        <v>0.44583333333333336</v>
      </c>
      <c r="T32" s="6"/>
      <c r="U32" s="5">
        <f t="shared" si="24"/>
        <v>0.52916666666666667</v>
      </c>
      <c r="V32" s="5">
        <f t="shared" si="25"/>
        <v>0.54305555555555551</v>
      </c>
      <c r="W32" s="6"/>
      <c r="X32" s="5">
        <f t="shared" si="26"/>
        <v>0.5708333333333333</v>
      </c>
      <c r="Y32" s="5">
        <f t="shared" si="17"/>
        <v>0.59930555555555554</v>
      </c>
      <c r="Z32" s="18"/>
      <c r="AA32" s="5">
        <f t="shared" si="27"/>
        <v>0.61944444444444435</v>
      </c>
      <c r="AB32" s="18"/>
      <c r="AC32" s="6"/>
      <c r="AD32" s="5">
        <f t="shared" si="28"/>
        <v>0.65416666666666667</v>
      </c>
      <c r="AE32" s="18"/>
      <c r="AF32" s="5">
        <v>0.70000000000000007</v>
      </c>
      <c r="AG32" s="5">
        <f t="shared" si="29"/>
        <v>0.69583333333333319</v>
      </c>
      <c r="AH32" s="18"/>
      <c r="AI32" s="5">
        <f t="shared" si="30"/>
        <v>0.73749999999999993</v>
      </c>
      <c r="AJ32" s="18"/>
      <c r="AK32" s="5">
        <f t="shared" si="31"/>
        <v>0.77916666666666656</v>
      </c>
      <c r="AL32" s="164"/>
    </row>
    <row r="33" spans="1:38" x14ac:dyDescent="0.3">
      <c r="A33" s="238"/>
      <c r="B33" s="163" t="s">
        <v>54</v>
      </c>
      <c r="C33" s="28">
        <v>1.6666666666666666E-2</v>
      </c>
      <c r="D33" s="30">
        <f t="shared" si="18"/>
        <v>2.361111111111111E-2</v>
      </c>
      <c r="E33" s="30">
        <f t="shared" si="32"/>
        <v>3.1250000000000007E-2</v>
      </c>
      <c r="F33" s="74"/>
      <c r="G33" s="87">
        <v>2</v>
      </c>
      <c r="H33" s="65">
        <f t="shared" si="19"/>
        <v>0.22500000000000001</v>
      </c>
      <c r="I33" s="5">
        <f t="shared" si="20"/>
        <v>0.25972222222222224</v>
      </c>
      <c r="J33" s="5"/>
      <c r="K33" s="5">
        <f t="shared" si="21"/>
        <v>0.28055555555555556</v>
      </c>
      <c r="L33" s="5">
        <f t="shared" si="6"/>
        <v>0.3125</v>
      </c>
      <c r="M33" s="5"/>
      <c r="N33" s="5"/>
      <c r="O33" s="35">
        <f t="shared" si="0"/>
        <v>0.32222222222222219</v>
      </c>
      <c r="P33" s="6"/>
      <c r="Q33" s="5">
        <f t="shared" si="22"/>
        <v>0.36388888888888893</v>
      </c>
      <c r="R33" s="6"/>
      <c r="S33" s="5">
        <f t="shared" si="23"/>
        <v>0.44722222222222224</v>
      </c>
      <c r="T33" s="6"/>
      <c r="U33" s="5">
        <f t="shared" si="24"/>
        <v>0.53055555555555567</v>
      </c>
      <c r="V33" s="5">
        <f t="shared" si="25"/>
        <v>0.54444444444444451</v>
      </c>
      <c r="W33" s="6"/>
      <c r="X33" s="5">
        <f t="shared" si="26"/>
        <v>0.5722222222222223</v>
      </c>
      <c r="Y33" s="5">
        <f t="shared" si="17"/>
        <v>0.60069444444444442</v>
      </c>
      <c r="Z33" s="18"/>
      <c r="AA33" s="5">
        <f t="shared" si="27"/>
        <v>0.62083333333333335</v>
      </c>
      <c r="AB33" s="18"/>
      <c r="AC33" s="6"/>
      <c r="AD33" s="5">
        <f t="shared" si="28"/>
        <v>0.65555555555555567</v>
      </c>
      <c r="AE33" s="18"/>
      <c r="AF33" s="5">
        <v>0.70138888888888884</v>
      </c>
      <c r="AG33" s="5">
        <f t="shared" si="29"/>
        <v>0.69722222222222219</v>
      </c>
      <c r="AH33" s="18"/>
      <c r="AI33" s="5">
        <f t="shared" si="30"/>
        <v>0.73888888888888893</v>
      </c>
      <c r="AJ33" s="18"/>
      <c r="AK33" s="5">
        <f t="shared" si="31"/>
        <v>0.78055555555555556</v>
      </c>
      <c r="AL33" s="164"/>
    </row>
    <row r="34" spans="1:38" s="4" customFormat="1" ht="15.6" x14ac:dyDescent="0.3">
      <c r="A34" s="238"/>
      <c r="B34" s="165" t="s">
        <v>55</v>
      </c>
      <c r="C34" s="82">
        <v>1.7361111111111112E-2</v>
      </c>
      <c r="D34" s="83">
        <f t="shared" si="18"/>
        <v>2.4305555555555556E-2</v>
      </c>
      <c r="E34" s="83">
        <f t="shared" si="32"/>
        <v>3.1944444444444456E-2</v>
      </c>
      <c r="F34" s="84"/>
      <c r="G34" s="93">
        <v>1</v>
      </c>
      <c r="H34" s="85">
        <f t="shared" si="19"/>
        <v>0.22569444444444445</v>
      </c>
      <c r="I34" s="11">
        <f t="shared" si="20"/>
        <v>0.26041666666666669</v>
      </c>
      <c r="J34" s="11"/>
      <c r="K34" s="11">
        <f t="shared" si="21"/>
        <v>0.28125</v>
      </c>
      <c r="L34" s="11">
        <f t="shared" si="6"/>
        <v>0.31319444444444444</v>
      </c>
      <c r="M34" s="11"/>
      <c r="N34" s="11"/>
      <c r="O34" s="11">
        <f t="shared" si="0"/>
        <v>0.32291666666666669</v>
      </c>
      <c r="P34" s="12"/>
      <c r="Q34" s="11">
        <f t="shared" si="22"/>
        <v>0.36458333333333337</v>
      </c>
      <c r="R34" s="12"/>
      <c r="S34" s="11">
        <f t="shared" si="23"/>
        <v>0.44791666666666669</v>
      </c>
      <c r="T34" s="12"/>
      <c r="U34" s="11">
        <f t="shared" si="24"/>
        <v>0.53125000000000011</v>
      </c>
      <c r="V34" s="11">
        <f t="shared" si="25"/>
        <v>0.54513888888888895</v>
      </c>
      <c r="W34" s="12"/>
      <c r="X34" s="11">
        <f t="shared" si="26"/>
        <v>0.57291666666666674</v>
      </c>
      <c r="Y34" s="11">
        <f t="shared" si="17"/>
        <v>0.60138888888888886</v>
      </c>
      <c r="Z34" s="13"/>
      <c r="AA34" s="11">
        <f t="shared" si="27"/>
        <v>0.62152777777777779</v>
      </c>
      <c r="AB34" s="13"/>
      <c r="AC34" s="12"/>
      <c r="AD34" s="11">
        <f t="shared" si="28"/>
        <v>0.65625000000000011</v>
      </c>
      <c r="AE34" s="13"/>
      <c r="AF34" s="11">
        <v>0.70208333333333339</v>
      </c>
      <c r="AG34" s="11">
        <f t="shared" si="29"/>
        <v>0.69791666666666663</v>
      </c>
      <c r="AH34" s="13"/>
      <c r="AI34" s="11">
        <f t="shared" si="30"/>
        <v>0.73958333333333337</v>
      </c>
      <c r="AJ34" s="13"/>
      <c r="AK34" s="11">
        <f t="shared" si="31"/>
        <v>0.78125</v>
      </c>
      <c r="AL34" s="166"/>
    </row>
    <row r="35" spans="1:38" x14ac:dyDescent="0.3">
      <c r="A35" s="238"/>
      <c r="B35" s="163" t="s">
        <v>56</v>
      </c>
      <c r="C35" s="28">
        <v>1.8055555555555557E-2</v>
      </c>
      <c r="D35" s="30">
        <f t="shared" si="18"/>
        <v>2.5000000000000001E-2</v>
      </c>
      <c r="E35" s="30">
        <f t="shared" si="32"/>
        <v>3.2638888888888898E-2</v>
      </c>
      <c r="F35" s="74"/>
      <c r="G35" s="87">
        <v>1</v>
      </c>
      <c r="H35" s="65">
        <f t="shared" si="19"/>
        <v>0.22638888888888889</v>
      </c>
      <c r="I35" s="5">
        <f t="shared" si="20"/>
        <v>0.26111111111111113</v>
      </c>
      <c r="J35" s="5"/>
      <c r="K35" s="5">
        <f t="shared" si="21"/>
        <v>0.28194444444444444</v>
      </c>
      <c r="L35" s="5">
        <f t="shared" si="6"/>
        <v>0.31388888888888888</v>
      </c>
      <c r="M35" s="5"/>
      <c r="N35" s="5"/>
      <c r="O35" s="35">
        <f t="shared" si="0"/>
        <v>0.32361111111111113</v>
      </c>
      <c r="P35" s="6"/>
      <c r="Q35" s="5">
        <f t="shared" si="22"/>
        <v>0.36527777777777781</v>
      </c>
      <c r="R35" s="6"/>
      <c r="S35" s="5">
        <f t="shared" si="23"/>
        <v>0.44861111111111113</v>
      </c>
      <c r="T35" s="6"/>
      <c r="U35" s="5">
        <f t="shared" si="24"/>
        <v>0.53194444444444455</v>
      </c>
      <c r="V35" s="5">
        <f t="shared" si="25"/>
        <v>0.54583333333333339</v>
      </c>
      <c r="W35" s="6"/>
      <c r="X35" s="5">
        <f t="shared" si="26"/>
        <v>0.57361111111111118</v>
      </c>
      <c r="Y35" s="5">
        <f t="shared" si="17"/>
        <v>0.6020833333333333</v>
      </c>
      <c r="Z35" s="18"/>
      <c r="AA35" s="5">
        <f t="shared" si="27"/>
        <v>0.62222222222222223</v>
      </c>
      <c r="AB35" s="18"/>
      <c r="AC35" s="6"/>
      <c r="AD35" s="5">
        <f t="shared" si="28"/>
        <v>0.65694444444444455</v>
      </c>
      <c r="AE35" s="18"/>
      <c r="AF35" s="5">
        <v>0.70277777777777783</v>
      </c>
      <c r="AG35" s="5">
        <f t="shared" si="29"/>
        <v>0.69861111111111107</v>
      </c>
      <c r="AH35" s="18"/>
      <c r="AI35" s="5">
        <f t="shared" si="30"/>
        <v>0.74027777777777781</v>
      </c>
      <c r="AJ35" s="18"/>
      <c r="AK35" s="5">
        <f t="shared" si="31"/>
        <v>0.78194444444444444</v>
      </c>
      <c r="AL35" s="164"/>
    </row>
    <row r="36" spans="1:38" x14ac:dyDescent="0.3">
      <c r="A36" s="238"/>
      <c r="B36" s="163" t="s">
        <v>57</v>
      </c>
      <c r="C36" s="28">
        <v>1.8749999999999999E-2</v>
      </c>
      <c r="D36" s="30">
        <f t="shared" si="18"/>
        <v>2.5694444444444443E-2</v>
      </c>
      <c r="E36" s="30">
        <f t="shared" si="32"/>
        <v>3.333333333333334E-2</v>
      </c>
      <c r="F36" s="74"/>
      <c r="G36" s="87">
        <v>1</v>
      </c>
      <c r="H36" s="65">
        <f t="shared" si="19"/>
        <v>0.22708333333333333</v>
      </c>
      <c r="I36" s="5">
        <f t="shared" si="20"/>
        <v>0.26180555555555557</v>
      </c>
      <c r="J36" s="5"/>
      <c r="K36" s="5">
        <f t="shared" si="21"/>
        <v>0.28263888888888888</v>
      </c>
      <c r="L36" s="5">
        <f t="shared" si="6"/>
        <v>0.31458333333333333</v>
      </c>
      <c r="M36" s="5"/>
      <c r="N36" s="5"/>
      <c r="O36" s="35">
        <f t="shared" si="0"/>
        <v>0.32430555555555557</v>
      </c>
      <c r="P36" s="6"/>
      <c r="Q36" s="5">
        <f t="shared" si="22"/>
        <v>0.36597222222222225</v>
      </c>
      <c r="R36" s="6"/>
      <c r="S36" s="5">
        <f t="shared" si="23"/>
        <v>0.44930555555555557</v>
      </c>
      <c r="T36" s="6"/>
      <c r="U36" s="5">
        <f t="shared" si="24"/>
        <v>0.53263888888888899</v>
      </c>
      <c r="V36" s="5">
        <f t="shared" si="25"/>
        <v>0.54652777777777783</v>
      </c>
      <c r="W36" s="6"/>
      <c r="X36" s="5">
        <f t="shared" si="26"/>
        <v>0.57430555555555562</v>
      </c>
      <c r="Y36" s="5">
        <f t="shared" si="17"/>
        <v>0.60277777777777775</v>
      </c>
      <c r="Z36" s="18"/>
      <c r="AA36" s="5">
        <f t="shared" si="27"/>
        <v>0.62291666666666667</v>
      </c>
      <c r="AB36" s="18"/>
      <c r="AC36" s="6"/>
      <c r="AD36" s="5">
        <f t="shared" si="28"/>
        <v>0.65763888888888899</v>
      </c>
      <c r="AE36" s="18"/>
      <c r="AF36" s="5">
        <v>0.70347222222222217</v>
      </c>
      <c r="AG36" s="5">
        <f t="shared" si="29"/>
        <v>0.69930555555555551</v>
      </c>
      <c r="AH36" s="18"/>
      <c r="AI36" s="5">
        <f t="shared" si="30"/>
        <v>0.74097222222222225</v>
      </c>
      <c r="AJ36" s="18"/>
      <c r="AK36" s="5">
        <f t="shared" si="31"/>
        <v>0.78263888888888888</v>
      </c>
      <c r="AL36" s="164"/>
    </row>
    <row r="37" spans="1:38" x14ac:dyDescent="0.3">
      <c r="A37" s="238"/>
      <c r="B37" s="163" t="s">
        <v>58</v>
      </c>
      <c r="C37" s="28">
        <v>1.9444444444444445E-2</v>
      </c>
      <c r="D37" s="30">
        <f t="shared" si="18"/>
        <v>2.6388888888888889E-2</v>
      </c>
      <c r="E37" s="30">
        <f t="shared" si="32"/>
        <v>3.4027777777777782E-2</v>
      </c>
      <c r="F37" s="74"/>
      <c r="G37" s="87">
        <v>1</v>
      </c>
      <c r="H37" s="65">
        <f t="shared" si="19"/>
        <v>0.2277777777777778</v>
      </c>
      <c r="I37" s="5">
        <f t="shared" si="20"/>
        <v>0.26250000000000001</v>
      </c>
      <c r="J37" s="5"/>
      <c r="K37" s="5">
        <f t="shared" si="21"/>
        <v>0.28333333333333333</v>
      </c>
      <c r="L37" s="5">
        <f t="shared" si="6"/>
        <v>0.31527777777777777</v>
      </c>
      <c r="M37" s="5"/>
      <c r="N37" s="5"/>
      <c r="O37" s="35">
        <f t="shared" si="0"/>
        <v>0.32500000000000001</v>
      </c>
      <c r="P37" s="6"/>
      <c r="Q37" s="5">
        <f t="shared" si="22"/>
        <v>0.3666666666666667</v>
      </c>
      <c r="R37" s="6"/>
      <c r="S37" s="5">
        <f t="shared" si="23"/>
        <v>0.45</v>
      </c>
      <c r="T37" s="6"/>
      <c r="U37" s="5">
        <f t="shared" si="24"/>
        <v>0.53333333333333344</v>
      </c>
      <c r="V37" s="5">
        <f t="shared" si="25"/>
        <v>0.54722222222222228</v>
      </c>
      <c r="W37" s="6"/>
      <c r="X37" s="5">
        <f t="shared" si="26"/>
        <v>0.57500000000000007</v>
      </c>
      <c r="Y37" s="5">
        <f t="shared" si="17"/>
        <v>0.60347222222222219</v>
      </c>
      <c r="Z37" s="18"/>
      <c r="AA37" s="5">
        <f t="shared" si="27"/>
        <v>0.62361111111111112</v>
      </c>
      <c r="AB37" s="18"/>
      <c r="AC37" s="6"/>
      <c r="AD37" s="5">
        <f t="shared" si="28"/>
        <v>0.65833333333333344</v>
      </c>
      <c r="AE37" s="18"/>
      <c r="AF37" s="5">
        <v>0.70416666666666661</v>
      </c>
      <c r="AG37" s="5">
        <f t="shared" si="29"/>
        <v>0.7</v>
      </c>
      <c r="AH37" s="18"/>
      <c r="AI37" s="5">
        <f t="shared" si="30"/>
        <v>0.7416666666666667</v>
      </c>
      <c r="AJ37" s="18"/>
      <c r="AK37" s="5">
        <f t="shared" si="31"/>
        <v>0.78333333333333333</v>
      </c>
      <c r="AL37" s="164"/>
    </row>
    <row r="38" spans="1:38" x14ac:dyDescent="0.3">
      <c r="A38" s="238"/>
      <c r="B38" s="163" t="s">
        <v>59</v>
      </c>
      <c r="C38" s="28">
        <v>2.013888888888889E-2</v>
      </c>
      <c r="D38" s="30">
        <f t="shared" si="18"/>
        <v>2.7083333333333334E-2</v>
      </c>
      <c r="E38" s="30">
        <f t="shared" si="32"/>
        <v>3.4722222222222224E-2</v>
      </c>
      <c r="F38" s="74"/>
      <c r="G38" s="87">
        <v>1</v>
      </c>
      <c r="H38" s="65">
        <f t="shared" si="19"/>
        <v>0.22847222222222224</v>
      </c>
      <c r="I38" s="5">
        <f t="shared" si="20"/>
        <v>0.26319444444444445</v>
      </c>
      <c r="J38" s="5"/>
      <c r="K38" s="5">
        <f t="shared" si="21"/>
        <v>0.28402777777777777</v>
      </c>
      <c r="L38" s="5">
        <f t="shared" si="6"/>
        <v>0.31597222222222221</v>
      </c>
      <c r="M38" s="5"/>
      <c r="N38" s="5"/>
      <c r="O38" s="35">
        <f t="shared" si="0"/>
        <v>0.32569444444444445</v>
      </c>
      <c r="P38" s="6"/>
      <c r="Q38" s="5">
        <f t="shared" si="22"/>
        <v>0.36736111111111114</v>
      </c>
      <c r="R38" s="6"/>
      <c r="S38" s="5">
        <f t="shared" si="23"/>
        <v>0.45069444444444445</v>
      </c>
      <c r="T38" s="6"/>
      <c r="U38" s="5">
        <f t="shared" si="24"/>
        <v>0.53402777777777788</v>
      </c>
      <c r="V38" s="5">
        <f t="shared" si="25"/>
        <v>0.54791666666666672</v>
      </c>
      <c r="W38" s="6"/>
      <c r="X38" s="5">
        <f t="shared" si="26"/>
        <v>0.57569444444444451</v>
      </c>
      <c r="Y38" s="5">
        <f t="shared" si="17"/>
        <v>0.60416666666666663</v>
      </c>
      <c r="Z38" s="18"/>
      <c r="AA38" s="5">
        <f t="shared" si="27"/>
        <v>0.62430555555555556</v>
      </c>
      <c r="AB38" s="18"/>
      <c r="AC38" s="6"/>
      <c r="AD38" s="5">
        <f t="shared" si="28"/>
        <v>0.65902777777777788</v>
      </c>
      <c r="AE38" s="18"/>
      <c r="AF38" s="5">
        <v>0.70486111111111116</v>
      </c>
      <c r="AG38" s="5">
        <f t="shared" si="29"/>
        <v>0.7006944444444444</v>
      </c>
      <c r="AH38" s="18"/>
      <c r="AI38" s="5">
        <f t="shared" si="30"/>
        <v>0.74236111111111114</v>
      </c>
      <c r="AJ38" s="18"/>
      <c r="AK38" s="5">
        <f t="shared" si="31"/>
        <v>0.78402777777777777</v>
      </c>
      <c r="AL38" s="164"/>
    </row>
    <row r="39" spans="1:38" x14ac:dyDescent="0.3">
      <c r="A39" s="238"/>
      <c r="B39" s="163" t="s">
        <v>60</v>
      </c>
      <c r="C39" s="28">
        <v>2.0833333333333332E-2</v>
      </c>
      <c r="D39" s="30">
        <f t="shared" si="18"/>
        <v>2.7777777777777776E-2</v>
      </c>
      <c r="E39" s="30">
        <f t="shared" si="32"/>
        <v>3.5416666666666666E-2</v>
      </c>
      <c r="F39" s="74"/>
      <c r="G39" s="87">
        <v>1</v>
      </c>
      <c r="H39" s="65">
        <f t="shared" si="19"/>
        <v>0.22916666666666669</v>
      </c>
      <c r="I39" s="5">
        <f t="shared" si="20"/>
        <v>0.2638888888888889</v>
      </c>
      <c r="J39" s="5"/>
      <c r="K39" s="5">
        <f t="shared" si="21"/>
        <v>0.28472222222222221</v>
      </c>
      <c r="L39" s="5">
        <f t="shared" si="6"/>
        <v>0.31666666666666665</v>
      </c>
      <c r="M39" s="5"/>
      <c r="N39" s="5"/>
      <c r="O39" s="35">
        <f t="shared" si="0"/>
        <v>0.3263888888888889</v>
      </c>
      <c r="P39" s="6"/>
      <c r="Q39" s="5">
        <f t="shared" si="22"/>
        <v>0.36805555555555558</v>
      </c>
      <c r="R39" s="6"/>
      <c r="S39" s="5">
        <f t="shared" si="23"/>
        <v>0.4513888888888889</v>
      </c>
      <c r="T39" s="6"/>
      <c r="U39" s="5">
        <f t="shared" si="24"/>
        <v>0.53472222222222232</v>
      </c>
      <c r="V39" s="5">
        <f t="shared" si="25"/>
        <v>0.54861111111111116</v>
      </c>
      <c r="W39" s="6"/>
      <c r="X39" s="5">
        <f t="shared" si="26"/>
        <v>0.57638888888888895</v>
      </c>
      <c r="Y39" s="5">
        <f t="shared" si="17"/>
        <v>0.60486111111111107</v>
      </c>
      <c r="Z39" s="18"/>
      <c r="AA39" s="5">
        <f t="shared" si="27"/>
        <v>0.625</v>
      </c>
      <c r="AB39" s="18"/>
      <c r="AC39" s="6"/>
      <c r="AD39" s="5">
        <f t="shared" si="28"/>
        <v>0.65972222222222232</v>
      </c>
      <c r="AE39" s="18"/>
      <c r="AF39" s="5">
        <v>0.7055555555555556</v>
      </c>
      <c r="AG39" s="5">
        <f t="shared" si="29"/>
        <v>0.70138888888888884</v>
      </c>
      <c r="AH39" s="18"/>
      <c r="AI39" s="5">
        <f t="shared" si="30"/>
        <v>0.74305555555555558</v>
      </c>
      <c r="AJ39" s="18"/>
      <c r="AK39" s="5">
        <f t="shared" si="31"/>
        <v>0.78472222222222221</v>
      </c>
      <c r="AL39" s="164"/>
    </row>
    <row r="40" spans="1:38" x14ac:dyDescent="0.3">
      <c r="A40" s="238"/>
      <c r="B40" s="163" t="s">
        <v>61</v>
      </c>
      <c r="C40" s="28">
        <v>2.1527777777777781E-2</v>
      </c>
      <c r="D40" s="30">
        <f t="shared" si="18"/>
        <v>2.8472222222222225E-2</v>
      </c>
      <c r="E40" s="30">
        <f t="shared" si="32"/>
        <v>3.6111111111111115E-2</v>
      </c>
      <c r="F40" s="74"/>
      <c r="G40" s="87">
        <v>1</v>
      </c>
      <c r="H40" s="65">
        <f t="shared" si="19"/>
        <v>0.22986111111111113</v>
      </c>
      <c r="I40" s="5">
        <f t="shared" si="20"/>
        <v>0.26458333333333334</v>
      </c>
      <c r="J40" s="5"/>
      <c r="K40" s="5">
        <f t="shared" si="21"/>
        <v>0.28541666666666665</v>
      </c>
      <c r="L40" s="5">
        <f t="shared" si="6"/>
        <v>0.31736111111111109</v>
      </c>
      <c r="M40" s="5"/>
      <c r="N40" s="5"/>
      <c r="O40" s="35">
        <f t="shared" si="0"/>
        <v>0.32708333333333334</v>
      </c>
      <c r="P40" s="6"/>
      <c r="Q40" s="5">
        <f t="shared" si="22"/>
        <v>0.36875000000000002</v>
      </c>
      <c r="R40" s="6"/>
      <c r="S40" s="5">
        <f t="shared" si="23"/>
        <v>0.45208333333333334</v>
      </c>
      <c r="T40" s="6"/>
      <c r="U40" s="5">
        <f t="shared" si="24"/>
        <v>0.53541666666666676</v>
      </c>
      <c r="V40" s="5">
        <f t="shared" si="25"/>
        <v>0.5493055555555556</v>
      </c>
      <c r="W40" s="6"/>
      <c r="X40" s="5">
        <f t="shared" si="26"/>
        <v>0.57708333333333339</v>
      </c>
      <c r="Y40" s="5">
        <f t="shared" si="17"/>
        <v>0.60555555555555551</v>
      </c>
      <c r="Z40" s="18"/>
      <c r="AA40" s="5">
        <f t="shared" si="27"/>
        <v>0.62569444444444444</v>
      </c>
      <c r="AB40" s="18"/>
      <c r="AC40" s="6"/>
      <c r="AD40" s="5">
        <f t="shared" si="28"/>
        <v>0.66041666666666676</v>
      </c>
      <c r="AE40" s="18"/>
      <c r="AF40" s="5">
        <v>0.70624999999999993</v>
      </c>
      <c r="AG40" s="5">
        <f t="shared" si="29"/>
        <v>0.70208333333333328</v>
      </c>
      <c r="AH40" s="18"/>
      <c r="AI40" s="5">
        <f t="shared" si="30"/>
        <v>0.74375000000000002</v>
      </c>
      <c r="AJ40" s="18"/>
      <c r="AK40" s="5">
        <f t="shared" si="31"/>
        <v>0.78541666666666665</v>
      </c>
      <c r="AL40" s="164"/>
    </row>
    <row r="41" spans="1:38" x14ac:dyDescent="0.3">
      <c r="A41" s="238"/>
      <c r="B41" s="163" t="s">
        <v>62</v>
      </c>
      <c r="C41" s="28">
        <v>2.2222222222222223E-2</v>
      </c>
      <c r="D41" s="30">
        <f t="shared" si="18"/>
        <v>2.9166666666666667E-2</v>
      </c>
      <c r="E41" s="30">
        <f t="shared" si="32"/>
        <v>3.6805555555555557E-2</v>
      </c>
      <c r="F41" s="74"/>
      <c r="G41" s="87">
        <v>1</v>
      </c>
      <c r="H41" s="65">
        <f t="shared" si="19"/>
        <v>0.23055555555555557</v>
      </c>
      <c r="I41" s="5">
        <f t="shared" si="20"/>
        <v>0.26527777777777778</v>
      </c>
      <c r="J41" s="5"/>
      <c r="K41" s="5">
        <f t="shared" si="21"/>
        <v>0.28611111111111109</v>
      </c>
      <c r="L41" s="5">
        <f t="shared" si="6"/>
        <v>0.31805555555555554</v>
      </c>
      <c r="M41" s="5"/>
      <c r="N41" s="5"/>
      <c r="O41" s="35">
        <f t="shared" si="0"/>
        <v>0.32777777777777778</v>
      </c>
      <c r="P41" s="6"/>
      <c r="Q41" s="5">
        <f t="shared" si="22"/>
        <v>0.36944444444444446</v>
      </c>
      <c r="R41" s="6"/>
      <c r="S41" s="5">
        <f t="shared" si="23"/>
        <v>0.45277777777777778</v>
      </c>
      <c r="T41" s="6"/>
      <c r="U41" s="5">
        <f t="shared" si="24"/>
        <v>0.5361111111111112</v>
      </c>
      <c r="V41" s="5">
        <f t="shared" si="25"/>
        <v>0.55000000000000004</v>
      </c>
      <c r="W41" s="6"/>
      <c r="X41" s="5">
        <f t="shared" si="26"/>
        <v>0.57777777777777783</v>
      </c>
      <c r="Y41" s="5">
        <f t="shared" si="17"/>
        <v>0.60624999999999996</v>
      </c>
      <c r="Z41" s="18"/>
      <c r="AA41" s="5">
        <f t="shared" si="27"/>
        <v>0.62638888888888888</v>
      </c>
      <c r="AB41" s="18"/>
      <c r="AC41" s="6"/>
      <c r="AD41" s="5">
        <f t="shared" si="28"/>
        <v>0.6611111111111112</v>
      </c>
      <c r="AE41" s="18"/>
      <c r="AF41" s="5">
        <v>0.70694444444444438</v>
      </c>
      <c r="AG41" s="5">
        <f t="shared" si="29"/>
        <v>0.70277777777777772</v>
      </c>
      <c r="AH41" s="18"/>
      <c r="AI41" s="5">
        <f t="shared" si="30"/>
        <v>0.74444444444444446</v>
      </c>
      <c r="AJ41" s="18"/>
      <c r="AK41" s="5">
        <f t="shared" si="31"/>
        <v>0.78611111111111109</v>
      </c>
      <c r="AL41" s="164"/>
    </row>
    <row r="42" spans="1:38" x14ac:dyDescent="0.3">
      <c r="A42" s="238"/>
      <c r="B42" s="163" t="s">
        <v>63</v>
      </c>
      <c r="C42" s="28">
        <v>2.361111111111111E-2</v>
      </c>
      <c r="D42" s="30">
        <f t="shared" si="18"/>
        <v>3.0555555555555555E-2</v>
      </c>
      <c r="E42" s="30">
        <f t="shared" si="32"/>
        <v>3.8194444444444448E-2</v>
      </c>
      <c r="F42" s="74"/>
      <c r="G42" s="87">
        <v>2</v>
      </c>
      <c r="H42" s="65">
        <f t="shared" si="19"/>
        <v>0.23194444444444445</v>
      </c>
      <c r="I42" s="5">
        <f t="shared" si="20"/>
        <v>0.26666666666666666</v>
      </c>
      <c r="J42" s="5"/>
      <c r="K42" s="5">
        <f t="shared" si="21"/>
        <v>0.28749999999999998</v>
      </c>
      <c r="L42" s="5">
        <f t="shared" si="6"/>
        <v>0.31944444444444442</v>
      </c>
      <c r="M42" s="5"/>
      <c r="N42" s="5"/>
      <c r="O42" s="35">
        <f t="shared" si="0"/>
        <v>0.32916666666666666</v>
      </c>
      <c r="P42" s="6"/>
      <c r="Q42" s="5">
        <f t="shared" si="22"/>
        <v>0.37083333333333335</v>
      </c>
      <c r="R42" s="6"/>
      <c r="S42" s="5">
        <f t="shared" si="23"/>
        <v>0.45416666666666672</v>
      </c>
      <c r="T42" s="6"/>
      <c r="U42" s="5">
        <f t="shared" si="24"/>
        <v>0.53750000000000009</v>
      </c>
      <c r="V42" s="5">
        <f t="shared" si="25"/>
        <v>0.55138888888888893</v>
      </c>
      <c r="W42" s="6"/>
      <c r="X42" s="5">
        <f t="shared" si="26"/>
        <v>0.57916666666666672</v>
      </c>
      <c r="Y42" s="5">
        <f t="shared" si="17"/>
        <v>0.60763888888888884</v>
      </c>
      <c r="Z42" s="18"/>
      <c r="AA42" s="5">
        <f t="shared" si="27"/>
        <v>0.62777777777777777</v>
      </c>
      <c r="AB42" s="18"/>
      <c r="AC42" s="6"/>
      <c r="AD42" s="5">
        <f t="shared" si="28"/>
        <v>0.66250000000000009</v>
      </c>
      <c r="AE42" s="18"/>
      <c r="AF42" s="5">
        <v>0.70833333333333337</v>
      </c>
      <c r="AG42" s="5">
        <f t="shared" si="29"/>
        <v>0.70416666666666661</v>
      </c>
      <c r="AH42" s="18"/>
      <c r="AI42" s="5">
        <f t="shared" si="30"/>
        <v>0.74583333333333335</v>
      </c>
      <c r="AJ42" s="18"/>
      <c r="AK42" s="5">
        <f t="shared" si="31"/>
        <v>0.78749999999999998</v>
      </c>
      <c r="AL42" s="164"/>
    </row>
    <row r="43" spans="1:38" x14ac:dyDescent="0.3">
      <c r="A43" s="238"/>
      <c r="B43" s="163" t="s">
        <v>64</v>
      </c>
      <c r="C43" s="28">
        <v>2.4305555555555556E-2</v>
      </c>
      <c r="D43" s="30">
        <f t="shared" si="18"/>
        <v>3.125E-2</v>
      </c>
      <c r="E43" s="30">
        <f t="shared" si="32"/>
        <v>3.888888888888889E-2</v>
      </c>
      <c r="F43" s="74"/>
      <c r="G43" s="87">
        <v>1</v>
      </c>
      <c r="H43" s="65">
        <f t="shared" si="19"/>
        <v>0.2326388888888889</v>
      </c>
      <c r="I43" s="5">
        <f t="shared" si="20"/>
        <v>0.2673611111111111</v>
      </c>
      <c r="J43" s="5"/>
      <c r="K43" s="5">
        <f t="shared" si="21"/>
        <v>0.28819444444444448</v>
      </c>
      <c r="L43" s="5">
        <f t="shared" si="6"/>
        <v>0.32013888888888886</v>
      </c>
      <c r="M43" s="5"/>
      <c r="N43" s="5"/>
      <c r="O43" s="35">
        <f t="shared" si="0"/>
        <v>0.3298611111111111</v>
      </c>
      <c r="P43" s="6"/>
      <c r="Q43" s="5">
        <f t="shared" si="22"/>
        <v>0.37152777777777785</v>
      </c>
      <c r="R43" s="6"/>
      <c r="S43" s="5">
        <f t="shared" si="23"/>
        <v>0.45486111111111116</v>
      </c>
      <c r="T43" s="6"/>
      <c r="U43" s="5">
        <f t="shared" si="24"/>
        <v>0.53819444444444453</v>
      </c>
      <c r="V43" s="5">
        <f t="shared" si="25"/>
        <v>0.55208333333333337</v>
      </c>
      <c r="W43" s="6"/>
      <c r="X43" s="5">
        <f t="shared" si="26"/>
        <v>0.57986111111111116</v>
      </c>
      <c r="Y43" s="5">
        <f t="shared" si="17"/>
        <v>0.60833333333333328</v>
      </c>
      <c r="Z43" s="18"/>
      <c r="AA43" s="5">
        <f t="shared" si="27"/>
        <v>0.62847222222222221</v>
      </c>
      <c r="AB43" s="18"/>
      <c r="AC43" s="6"/>
      <c r="AD43" s="5">
        <f t="shared" si="28"/>
        <v>0.66319444444444453</v>
      </c>
      <c r="AE43" s="18"/>
      <c r="AF43" s="5">
        <v>0.7090277777777777</v>
      </c>
      <c r="AG43" s="5">
        <f t="shared" si="29"/>
        <v>0.70486111111111105</v>
      </c>
      <c r="AH43" s="18"/>
      <c r="AI43" s="5">
        <f t="shared" si="30"/>
        <v>0.74652777777777779</v>
      </c>
      <c r="AJ43" s="18"/>
      <c r="AK43" s="5">
        <f t="shared" si="31"/>
        <v>0.78819444444444442</v>
      </c>
      <c r="AL43" s="164"/>
    </row>
    <row r="44" spans="1:38" x14ac:dyDescent="0.3">
      <c r="A44" s="238"/>
      <c r="B44" s="163" t="s">
        <v>65</v>
      </c>
      <c r="C44" s="28">
        <v>2.4999999999999998E-2</v>
      </c>
      <c r="D44" s="30">
        <f t="shared" si="18"/>
        <v>3.1944444444444442E-2</v>
      </c>
      <c r="E44" s="30">
        <f t="shared" si="32"/>
        <v>3.9583333333333331E-2</v>
      </c>
      <c r="F44" s="74"/>
      <c r="G44" s="87">
        <v>1</v>
      </c>
      <c r="H44" s="65">
        <f t="shared" si="19"/>
        <v>0.23333333333333334</v>
      </c>
      <c r="I44" s="5">
        <f t="shared" si="20"/>
        <v>0.26805555555555555</v>
      </c>
      <c r="J44" s="5"/>
      <c r="K44" s="5">
        <f t="shared" si="21"/>
        <v>0.28888888888888892</v>
      </c>
      <c r="L44" s="5">
        <f t="shared" si="6"/>
        <v>0.3208333333333333</v>
      </c>
      <c r="M44" s="5"/>
      <c r="N44" s="5"/>
      <c r="O44" s="35">
        <f t="shared" si="0"/>
        <v>0.33055555555555555</v>
      </c>
      <c r="P44" s="6"/>
      <c r="Q44" s="5">
        <f t="shared" si="22"/>
        <v>0.37222222222222229</v>
      </c>
      <c r="R44" s="6"/>
      <c r="S44" s="5">
        <f t="shared" si="23"/>
        <v>0.4555555555555556</v>
      </c>
      <c r="T44" s="6"/>
      <c r="U44" s="5">
        <f t="shared" si="24"/>
        <v>0.53888888888888897</v>
      </c>
      <c r="V44" s="5">
        <f t="shared" si="25"/>
        <v>0.55277777777777781</v>
      </c>
      <c r="W44" s="6"/>
      <c r="X44" s="5">
        <f t="shared" si="26"/>
        <v>0.5805555555555556</v>
      </c>
      <c r="Y44" s="5">
        <f t="shared" si="17"/>
        <v>0.60902777777777772</v>
      </c>
      <c r="Z44" s="18"/>
      <c r="AA44" s="5">
        <f t="shared" si="27"/>
        <v>0.62916666666666665</v>
      </c>
      <c r="AB44" s="18"/>
      <c r="AC44" s="6"/>
      <c r="AD44" s="5">
        <f t="shared" si="28"/>
        <v>0.66388888888888897</v>
      </c>
      <c r="AE44" s="18"/>
      <c r="AF44" s="5">
        <v>0.70972222222222225</v>
      </c>
      <c r="AG44" s="5">
        <f t="shared" si="29"/>
        <v>0.70555555555555549</v>
      </c>
      <c r="AH44" s="18"/>
      <c r="AI44" s="5">
        <f t="shared" si="30"/>
        <v>0.74722222222222223</v>
      </c>
      <c r="AJ44" s="18"/>
      <c r="AK44" s="5">
        <f t="shared" si="31"/>
        <v>0.78888888888888886</v>
      </c>
      <c r="AL44" s="164"/>
    </row>
    <row r="45" spans="1:38" s="3" customFormat="1" ht="15.6" x14ac:dyDescent="0.3">
      <c r="A45" s="238"/>
      <c r="B45" s="161" t="s">
        <v>66</v>
      </c>
      <c r="C45" s="39">
        <v>2.6388888888888889E-2</v>
      </c>
      <c r="D45" s="34">
        <f t="shared" si="18"/>
        <v>3.3333333333333333E-2</v>
      </c>
      <c r="E45" s="34">
        <f t="shared" si="32"/>
        <v>4.0972222222222222E-2</v>
      </c>
      <c r="F45" s="73"/>
      <c r="G45" s="95">
        <v>2</v>
      </c>
      <c r="H45" s="64">
        <f t="shared" si="19"/>
        <v>0.23472222222222222</v>
      </c>
      <c r="I45" s="8">
        <f t="shared" si="20"/>
        <v>0.26944444444444443</v>
      </c>
      <c r="J45" s="8"/>
      <c r="K45" s="8">
        <f t="shared" si="21"/>
        <v>0.2902777777777778</v>
      </c>
      <c r="L45" s="8">
        <f t="shared" si="6"/>
        <v>0.32222222222222224</v>
      </c>
      <c r="M45" s="8"/>
      <c r="N45" s="8"/>
      <c r="O45" s="8">
        <f t="shared" si="0"/>
        <v>0.33194444444444443</v>
      </c>
      <c r="P45" s="10"/>
      <c r="Q45" s="47">
        <f t="shared" si="22"/>
        <v>0.37361111111111117</v>
      </c>
      <c r="R45" s="10"/>
      <c r="S45" s="8">
        <f t="shared" si="23"/>
        <v>0.45694444444444449</v>
      </c>
      <c r="T45" s="10"/>
      <c r="U45" s="8">
        <f t="shared" si="24"/>
        <v>0.54027777777777786</v>
      </c>
      <c r="V45" s="8">
        <f t="shared" si="25"/>
        <v>0.5541666666666667</v>
      </c>
      <c r="W45" s="10"/>
      <c r="X45" s="8">
        <f t="shared" si="26"/>
        <v>0.58194444444444449</v>
      </c>
      <c r="Y45" s="8">
        <f t="shared" si="17"/>
        <v>0.61041666666666661</v>
      </c>
      <c r="Z45" s="17"/>
      <c r="AA45" s="8">
        <f t="shared" si="27"/>
        <v>0.63055555555555554</v>
      </c>
      <c r="AB45" s="17"/>
      <c r="AC45" s="10"/>
      <c r="AD45" s="8">
        <f t="shared" si="28"/>
        <v>0.66527777777777786</v>
      </c>
      <c r="AE45" s="17"/>
      <c r="AF45" s="8">
        <v>0.71111111111111114</v>
      </c>
      <c r="AG45" s="8">
        <f t="shared" si="29"/>
        <v>0.70694444444444438</v>
      </c>
      <c r="AH45" s="17"/>
      <c r="AI45" s="8">
        <f t="shared" si="30"/>
        <v>0.74861111111111112</v>
      </c>
      <c r="AJ45" s="17"/>
      <c r="AK45" s="8">
        <f t="shared" si="31"/>
        <v>0.79027777777777775</v>
      </c>
      <c r="AL45" s="162"/>
    </row>
    <row r="46" spans="1:38" ht="15.6" x14ac:dyDescent="0.3">
      <c r="A46" s="238"/>
      <c r="B46" s="230" t="s">
        <v>34</v>
      </c>
      <c r="C46" s="29">
        <v>2.7083333333333334E-2</v>
      </c>
      <c r="D46" s="30">
        <f t="shared" si="18"/>
        <v>3.4027777777777782E-2</v>
      </c>
      <c r="E46" s="30">
        <f t="shared" si="32"/>
        <v>4.1666666666666671E-2</v>
      </c>
      <c r="F46" s="74"/>
      <c r="G46" s="229">
        <v>1</v>
      </c>
      <c r="H46" s="66" t="s">
        <v>72</v>
      </c>
      <c r="I46" s="35" t="s">
        <v>72</v>
      </c>
      <c r="J46" s="35"/>
      <c r="K46" s="35" t="s">
        <v>72</v>
      </c>
      <c r="L46" s="228">
        <f t="shared" si="6"/>
        <v>0.32291666666666669</v>
      </c>
      <c r="M46" s="5"/>
      <c r="N46" s="5"/>
      <c r="O46" s="35" t="s">
        <v>72</v>
      </c>
      <c r="P46" s="18"/>
      <c r="Q46" s="35" t="s">
        <v>72</v>
      </c>
      <c r="R46" s="10"/>
      <c r="S46" s="35" t="s">
        <v>72</v>
      </c>
      <c r="T46" s="10"/>
      <c r="U46" s="35" t="s">
        <v>72</v>
      </c>
      <c r="V46" s="35" t="s">
        <v>72</v>
      </c>
      <c r="W46" s="18"/>
      <c r="X46" s="35" t="s">
        <v>72</v>
      </c>
      <c r="Y46" s="35" t="s">
        <v>72</v>
      </c>
      <c r="Z46" s="18"/>
      <c r="AA46" s="35" t="s">
        <v>72</v>
      </c>
      <c r="AB46" s="18"/>
      <c r="AC46" s="18"/>
      <c r="AD46" s="35" t="s">
        <v>72</v>
      </c>
      <c r="AE46" s="18"/>
      <c r="AF46" s="35" t="s">
        <v>72</v>
      </c>
      <c r="AG46" s="35" t="s">
        <v>72</v>
      </c>
      <c r="AH46" s="18"/>
      <c r="AI46" s="35" t="s">
        <v>72</v>
      </c>
      <c r="AJ46" s="18"/>
      <c r="AK46" s="35" t="s">
        <v>72</v>
      </c>
      <c r="AL46" s="160"/>
    </row>
    <row r="47" spans="1:38" s="3" customFormat="1" ht="16.2" thickBot="1" x14ac:dyDescent="0.35">
      <c r="A47" s="239"/>
      <c r="B47" s="168" t="s">
        <v>93</v>
      </c>
      <c r="C47" s="58">
        <v>2.9166666666666664E-2</v>
      </c>
      <c r="D47" s="59">
        <f t="shared" si="18"/>
        <v>3.6111111111111108E-2</v>
      </c>
      <c r="E47" s="59">
        <f>E46+(C47-C46)</f>
        <v>4.3749999999999997E-2</v>
      </c>
      <c r="F47" s="76"/>
      <c r="G47" s="96">
        <v>3</v>
      </c>
      <c r="H47" s="67">
        <f>H45</f>
        <v>0.23472222222222222</v>
      </c>
      <c r="I47" s="14">
        <f>I45</f>
        <v>0.26944444444444443</v>
      </c>
      <c r="J47" s="14"/>
      <c r="K47" s="14">
        <f>K45</f>
        <v>0.2902777777777778</v>
      </c>
      <c r="L47" s="14">
        <f t="shared" si="6"/>
        <v>0.32500000000000001</v>
      </c>
      <c r="M47" s="14"/>
      <c r="N47" s="14"/>
      <c r="O47" s="14">
        <f>O45</f>
        <v>0.33194444444444443</v>
      </c>
      <c r="P47" s="15"/>
      <c r="Q47" s="14">
        <f>Q45</f>
        <v>0.37361111111111117</v>
      </c>
      <c r="R47" s="15"/>
      <c r="S47" s="14">
        <f>S45</f>
        <v>0.45694444444444449</v>
      </c>
      <c r="T47" s="15"/>
      <c r="U47" s="14">
        <f>U45</f>
        <v>0.54027777777777786</v>
      </c>
      <c r="V47" s="14">
        <f>V45</f>
        <v>0.5541666666666667</v>
      </c>
      <c r="W47" s="15"/>
      <c r="X47" s="14">
        <f>X45</f>
        <v>0.58194444444444449</v>
      </c>
      <c r="Y47" s="14">
        <f>Y45</f>
        <v>0.61041666666666661</v>
      </c>
      <c r="Z47" s="16"/>
      <c r="AA47" s="14">
        <f>AA45</f>
        <v>0.63055555555555554</v>
      </c>
      <c r="AB47" s="16"/>
      <c r="AC47" s="15"/>
      <c r="AD47" s="14">
        <f>AD45</f>
        <v>0.66527777777777786</v>
      </c>
      <c r="AE47" s="16"/>
      <c r="AF47" s="14">
        <f>AF45</f>
        <v>0.71111111111111114</v>
      </c>
      <c r="AG47" s="14">
        <f>AG45</f>
        <v>0.70694444444444438</v>
      </c>
      <c r="AH47" s="16"/>
      <c r="AI47" s="14">
        <f>AI45</f>
        <v>0.74861111111111112</v>
      </c>
      <c r="AJ47" s="16"/>
      <c r="AK47" s="14">
        <f>AK45</f>
        <v>0.79027777777777775</v>
      </c>
      <c r="AL47" s="169"/>
    </row>
    <row r="48" spans="1:38" s="3" customFormat="1" ht="15" customHeight="1" thickTop="1" x14ac:dyDescent="0.3">
      <c r="A48" s="241" t="s">
        <v>74</v>
      </c>
      <c r="B48" s="190" t="s">
        <v>94</v>
      </c>
      <c r="C48" s="191" t="s">
        <v>72</v>
      </c>
      <c r="D48" s="57">
        <v>0</v>
      </c>
      <c r="E48" s="191" t="s">
        <v>72</v>
      </c>
      <c r="F48" s="192" t="s">
        <v>72</v>
      </c>
      <c r="G48" s="193">
        <v>0</v>
      </c>
      <c r="H48" s="170"/>
      <c r="I48" s="23"/>
      <c r="J48" s="24">
        <v>0.24305555555555555</v>
      </c>
      <c r="K48" s="237">
        <v>4.8611111111111112E-2</v>
      </c>
      <c r="L48" s="237"/>
      <c r="M48" s="24">
        <v>0.29166666666666669</v>
      </c>
      <c r="N48" s="224">
        <v>0.29166666666666669</v>
      </c>
      <c r="O48" s="198">
        <v>2.7777777777777776E-2</v>
      </c>
      <c r="P48" s="24">
        <v>0.3263888888888889</v>
      </c>
      <c r="Q48" s="198">
        <v>7.6388888888888895E-2</v>
      </c>
      <c r="R48" s="48">
        <v>0.40277777777777773</v>
      </c>
      <c r="S48" s="198">
        <f>T48-R48</f>
        <v>9.0277777777777846E-2</v>
      </c>
      <c r="T48" s="22">
        <v>0.49305555555555558</v>
      </c>
      <c r="U48" s="237">
        <f>W48-T48</f>
        <v>4.8611111111111049E-2</v>
      </c>
      <c r="V48" s="237"/>
      <c r="W48" s="22">
        <v>0.54166666666666663</v>
      </c>
      <c r="X48" s="237">
        <v>3.4722222222222224E-2</v>
      </c>
      <c r="Y48" s="237"/>
      <c r="Z48" s="24">
        <v>0.57638888888888895</v>
      </c>
      <c r="AA48" s="198">
        <f>AB48-Z48</f>
        <v>4.166666666666663E-2</v>
      </c>
      <c r="AB48" s="22">
        <v>0.61805555555555558</v>
      </c>
      <c r="AC48" s="24">
        <v>0.63541666666666663</v>
      </c>
      <c r="AD48" s="198">
        <f>AE48-AC48</f>
        <v>2.430555555555558E-2</v>
      </c>
      <c r="AE48" s="22">
        <v>0.65972222222222221</v>
      </c>
      <c r="AF48" s="237">
        <f>AH48-AE48</f>
        <v>4.166666666666663E-2</v>
      </c>
      <c r="AG48" s="237"/>
      <c r="AH48" s="22">
        <v>0.70138888888888884</v>
      </c>
      <c r="AI48" s="198">
        <f>AJ48-AH48</f>
        <v>4.166666666666663E-2</v>
      </c>
      <c r="AJ48" s="22">
        <v>0.74305555555555547</v>
      </c>
      <c r="AK48" s="198">
        <f>AL48-AJ48</f>
        <v>4.1666666666666741E-2</v>
      </c>
      <c r="AL48" s="171">
        <v>0.78472222222222221</v>
      </c>
    </row>
    <row r="49" spans="1:38" s="3" customFormat="1" ht="15.6" x14ac:dyDescent="0.3">
      <c r="A49" s="242"/>
      <c r="B49" s="231" t="s">
        <v>105</v>
      </c>
      <c r="C49" s="217"/>
      <c r="D49" s="218"/>
      <c r="E49" s="217"/>
      <c r="F49" s="73"/>
      <c r="G49" s="95"/>
      <c r="H49" s="64"/>
      <c r="I49" s="8"/>
      <c r="J49" s="8"/>
      <c r="K49" s="8"/>
      <c r="L49" s="8"/>
      <c r="M49" s="8"/>
      <c r="N49" s="225">
        <v>0.29305555555555557</v>
      </c>
      <c r="O49" s="8"/>
      <c r="P49" s="10"/>
      <c r="Q49" s="8"/>
      <c r="R49" s="10"/>
      <c r="S49" s="8"/>
      <c r="T49" s="10"/>
      <c r="U49" s="8"/>
      <c r="V49" s="8"/>
      <c r="W49" s="10"/>
      <c r="X49" s="8"/>
      <c r="Y49" s="8"/>
      <c r="Z49" s="17"/>
      <c r="AA49" s="8"/>
      <c r="AB49" s="17"/>
      <c r="AC49" s="10"/>
      <c r="AD49" s="8"/>
      <c r="AE49" s="17"/>
      <c r="AF49" s="8"/>
      <c r="AG49" s="8"/>
      <c r="AH49" s="17"/>
      <c r="AI49" s="8"/>
      <c r="AJ49" s="17"/>
      <c r="AK49" s="8"/>
      <c r="AL49" s="162"/>
    </row>
    <row r="50" spans="1:38" s="3" customFormat="1" ht="15.6" x14ac:dyDescent="0.3">
      <c r="A50" s="242"/>
      <c r="B50" s="231" t="s">
        <v>102</v>
      </c>
      <c r="C50" s="217"/>
      <c r="D50" s="218"/>
      <c r="E50" s="217"/>
      <c r="F50" s="73"/>
      <c r="G50" s="95"/>
      <c r="H50" s="64"/>
      <c r="I50" s="8"/>
      <c r="J50" s="8"/>
      <c r="K50" s="8"/>
      <c r="L50" s="8"/>
      <c r="M50" s="8"/>
      <c r="N50" s="225">
        <v>0.29375000000000001</v>
      </c>
      <c r="O50" s="8"/>
      <c r="P50" s="10"/>
      <c r="Q50" s="8"/>
      <c r="R50" s="10"/>
      <c r="S50" s="8"/>
      <c r="T50" s="10"/>
      <c r="U50" s="8"/>
      <c r="V50" s="8"/>
      <c r="W50" s="10"/>
      <c r="X50" s="8"/>
      <c r="Y50" s="8"/>
      <c r="Z50" s="17"/>
      <c r="AA50" s="8"/>
      <c r="AB50" s="17"/>
      <c r="AC50" s="10"/>
      <c r="AD50" s="8"/>
      <c r="AE50" s="17"/>
      <c r="AF50" s="8"/>
      <c r="AG50" s="8"/>
      <c r="AH50" s="17"/>
      <c r="AI50" s="8"/>
      <c r="AJ50" s="17"/>
      <c r="AK50" s="8"/>
      <c r="AL50" s="162"/>
    </row>
    <row r="51" spans="1:38" s="3" customFormat="1" ht="15.6" x14ac:dyDescent="0.3">
      <c r="A51" s="242"/>
      <c r="B51" s="231" t="s">
        <v>106</v>
      </c>
      <c r="C51" s="217"/>
      <c r="D51" s="218"/>
      <c r="E51" s="217"/>
      <c r="F51" s="73"/>
      <c r="G51" s="95"/>
      <c r="H51" s="64"/>
      <c r="I51" s="8"/>
      <c r="J51" s="8"/>
      <c r="K51" s="8"/>
      <c r="L51" s="8"/>
      <c r="M51" s="8"/>
      <c r="N51" s="225">
        <v>0.29444444444444445</v>
      </c>
      <c r="O51" s="8"/>
      <c r="P51" s="10"/>
      <c r="Q51" s="8"/>
      <c r="R51" s="10"/>
      <c r="S51" s="8"/>
      <c r="T51" s="10"/>
      <c r="U51" s="8"/>
      <c r="V51" s="8"/>
      <c r="W51" s="10"/>
      <c r="X51" s="8"/>
      <c r="Y51" s="8"/>
      <c r="Z51" s="17"/>
      <c r="AA51" s="8"/>
      <c r="AB51" s="17"/>
      <c r="AC51" s="10"/>
      <c r="AD51" s="8"/>
      <c r="AE51" s="17"/>
      <c r="AF51" s="8"/>
      <c r="AG51" s="8"/>
      <c r="AH51" s="17"/>
      <c r="AI51" s="8"/>
      <c r="AJ51" s="17"/>
      <c r="AK51" s="8"/>
      <c r="AL51" s="162"/>
    </row>
    <row r="52" spans="1:38" s="3" customFormat="1" ht="15.6" x14ac:dyDescent="0.3">
      <c r="A52" s="242"/>
      <c r="B52" s="231" t="s">
        <v>107</v>
      </c>
      <c r="C52" s="217"/>
      <c r="D52" s="218"/>
      <c r="E52" s="217"/>
      <c r="F52" s="73"/>
      <c r="G52" s="95"/>
      <c r="H52" s="64"/>
      <c r="I52" s="8"/>
      <c r="J52" s="8"/>
      <c r="K52" s="8"/>
      <c r="L52" s="8"/>
      <c r="M52" s="8"/>
      <c r="N52" s="225">
        <v>0.29583333333333334</v>
      </c>
      <c r="O52" s="8"/>
      <c r="P52" s="10"/>
      <c r="Q52" s="8"/>
      <c r="R52" s="10"/>
      <c r="S52" s="8"/>
      <c r="T52" s="10"/>
      <c r="U52" s="8"/>
      <c r="V52" s="8"/>
      <c r="W52" s="10"/>
      <c r="X52" s="8"/>
      <c r="Y52" s="8"/>
      <c r="Z52" s="17"/>
      <c r="AA52" s="8"/>
      <c r="AB52" s="17"/>
      <c r="AC52" s="10"/>
      <c r="AD52" s="8"/>
      <c r="AE52" s="17"/>
      <c r="AF52" s="8"/>
      <c r="AG52" s="8"/>
      <c r="AH52" s="17"/>
      <c r="AI52" s="8"/>
      <c r="AJ52" s="17"/>
      <c r="AK52" s="8"/>
      <c r="AL52" s="162"/>
    </row>
    <row r="53" spans="1:38" s="3" customFormat="1" ht="15.6" x14ac:dyDescent="0.3">
      <c r="A53" s="242"/>
      <c r="B53" s="219" t="s">
        <v>35</v>
      </c>
      <c r="C53" s="217"/>
      <c r="D53" s="218"/>
      <c r="E53" s="217"/>
      <c r="F53" s="73"/>
      <c r="G53" s="95"/>
      <c r="H53" s="64"/>
      <c r="I53" s="8"/>
      <c r="J53" s="8"/>
      <c r="K53" s="8"/>
      <c r="L53" s="8"/>
      <c r="M53" s="8"/>
      <c r="N53" s="225">
        <v>0.29722222222222222</v>
      </c>
      <c r="O53" s="8"/>
      <c r="P53" s="10"/>
      <c r="Q53" s="8"/>
      <c r="R53" s="10"/>
      <c r="S53" s="8"/>
      <c r="T53" s="10"/>
      <c r="U53" s="8"/>
      <c r="V53" s="8"/>
      <c r="W53" s="10"/>
      <c r="X53" s="8"/>
      <c r="Y53" s="8"/>
      <c r="Z53" s="17"/>
      <c r="AA53" s="8"/>
      <c r="AB53" s="17"/>
      <c r="AC53" s="10"/>
      <c r="AD53" s="8"/>
      <c r="AE53" s="17"/>
      <c r="AF53" s="8"/>
      <c r="AG53" s="8"/>
      <c r="AH53" s="17"/>
      <c r="AI53" s="8"/>
      <c r="AJ53" s="17"/>
      <c r="AK53" s="8"/>
      <c r="AL53" s="162"/>
    </row>
    <row r="54" spans="1:38" s="3" customFormat="1" ht="15.6" x14ac:dyDescent="0.3">
      <c r="A54" s="242"/>
      <c r="B54" s="220" t="s">
        <v>34</v>
      </c>
      <c r="C54" s="217"/>
      <c r="D54" s="218"/>
      <c r="E54" s="217"/>
      <c r="F54" s="73"/>
      <c r="G54" s="95"/>
      <c r="H54" s="64"/>
      <c r="I54" s="8"/>
      <c r="J54" s="8"/>
      <c r="K54" s="8"/>
      <c r="L54" s="8"/>
      <c r="M54" s="8"/>
      <c r="N54" s="225">
        <v>0.29791666666666666</v>
      </c>
      <c r="O54" s="8"/>
      <c r="P54" s="10"/>
      <c r="Q54" s="8"/>
      <c r="R54" s="10"/>
      <c r="S54" s="8"/>
      <c r="T54" s="10"/>
      <c r="U54" s="8"/>
      <c r="V54" s="8"/>
      <c r="W54" s="10"/>
      <c r="X54" s="8"/>
      <c r="Y54" s="8"/>
      <c r="Z54" s="17"/>
      <c r="AA54" s="8"/>
      <c r="AB54" s="17"/>
      <c r="AC54" s="10"/>
      <c r="AD54" s="8"/>
      <c r="AE54" s="17"/>
      <c r="AF54" s="8"/>
      <c r="AG54" s="8"/>
      <c r="AH54" s="17"/>
      <c r="AI54" s="8"/>
      <c r="AJ54" s="17"/>
      <c r="AK54" s="8"/>
      <c r="AL54" s="162"/>
    </row>
    <row r="55" spans="1:38" s="3" customFormat="1" ht="16.5" customHeight="1" x14ac:dyDescent="0.3">
      <c r="A55" s="242"/>
      <c r="B55" s="190" t="s">
        <v>94</v>
      </c>
      <c r="C55" s="191" t="s">
        <v>72</v>
      </c>
      <c r="D55" s="57">
        <v>0</v>
      </c>
      <c r="E55" s="191" t="s">
        <v>72</v>
      </c>
      <c r="F55" s="192" t="s">
        <v>72</v>
      </c>
      <c r="G55" s="193">
        <v>0</v>
      </c>
      <c r="H55" s="69"/>
      <c r="I55" s="9"/>
      <c r="J55" s="10">
        <v>0.24305555555555555</v>
      </c>
      <c r="K55" s="236">
        <v>4.8611111111111112E-2</v>
      </c>
      <c r="L55" s="236"/>
      <c r="M55" s="10">
        <v>0.29166666666666669</v>
      </c>
      <c r="N55" s="10">
        <v>0.2986111111111111</v>
      </c>
      <c r="O55" s="21">
        <f>P55-N55</f>
        <v>2.777777777777779E-2</v>
      </c>
      <c r="P55" s="10">
        <v>0.3263888888888889</v>
      </c>
      <c r="Q55" s="21">
        <f>R55-P55</f>
        <v>7.638888888888884E-2</v>
      </c>
      <c r="R55" s="221">
        <v>0.40277777777777773</v>
      </c>
      <c r="S55" s="21">
        <f>T55-R55</f>
        <v>9.0277777777777846E-2</v>
      </c>
      <c r="T55" s="8">
        <v>0.49305555555555558</v>
      </c>
      <c r="U55" s="236">
        <f>W55-T55</f>
        <v>4.8611111111111049E-2</v>
      </c>
      <c r="V55" s="236"/>
      <c r="W55" s="8">
        <v>0.54166666666666663</v>
      </c>
      <c r="X55" s="236">
        <v>3.4722222222222224E-2</v>
      </c>
      <c r="Y55" s="236"/>
      <c r="Z55" s="10">
        <v>0.57638888888888895</v>
      </c>
      <c r="AA55" s="21">
        <f>AB55-Z55</f>
        <v>4.166666666666663E-2</v>
      </c>
      <c r="AB55" s="8">
        <v>0.61805555555555558</v>
      </c>
      <c r="AC55" s="10">
        <v>0.63541666666666663</v>
      </c>
      <c r="AD55" s="21">
        <f>AE55-AC55</f>
        <v>2.430555555555558E-2</v>
      </c>
      <c r="AE55" s="8">
        <v>0.65972222222222221</v>
      </c>
      <c r="AF55" s="236">
        <f>AH55-AE55</f>
        <v>4.166666666666663E-2</v>
      </c>
      <c r="AG55" s="236"/>
      <c r="AH55" s="8">
        <v>0.70138888888888884</v>
      </c>
      <c r="AI55" s="21">
        <f>AJ55-AH55</f>
        <v>4.166666666666663E-2</v>
      </c>
      <c r="AJ55" s="8">
        <v>0.74305555555555547</v>
      </c>
      <c r="AK55" s="21">
        <f>AL55-AJ55</f>
        <v>4.1666666666666741E-2</v>
      </c>
      <c r="AL55" s="172">
        <v>0.78472222222222221</v>
      </c>
    </row>
    <row r="56" spans="1:38" ht="15.6" x14ac:dyDescent="0.3">
      <c r="A56" s="242"/>
      <c r="B56" s="159" t="s">
        <v>31</v>
      </c>
      <c r="C56" s="41" t="s">
        <v>72</v>
      </c>
      <c r="D56" s="43">
        <v>1.3888888888888889E-3</v>
      </c>
      <c r="E56" s="41" t="s">
        <v>72</v>
      </c>
      <c r="F56" s="60" t="s">
        <v>72</v>
      </c>
      <c r="G56" s="97">
        <v>2</v>
      </c>
      <c r="H56" s="68"/>
      <c r="I56" s="5"/>
      <c r="J56" s="35" t="s">
        <v>72</v>
      </c>
      <c r="K56" s="5"/>
      <c r="L56" s="5"/>
      <c r="M56" s="260" t="s">
        <v>109</v>
      </c>
      <c r="N56" s="235"/>
      <c r="O56" s="5"/>
      <c r="P56" s="35" t="s">
        <v>72</v>
      </c>
      <c r="Q56" s="18"/>
      <c r="R56" s="199">
        <f>$R$55+$D56</f>
        <v>0.40416666666666662</v>
      </c>
      <c r="S56" s="18"/>
      <c r="T56" s="35" t="s">
        <v>72</v>
      </c>
      <c r="U56" s="18"/>
      <c r="V56" s="18"/>
      <c r="W56" s="35" t="s">
        <v>72</v>
      </c>
      <c r="X56" s="18"/>
      <c r="Y56" s="6"/>
      <c r="Z56" s="35" t="s">
        <v>72</v>
      </c>
      <c r="AA56" s="18"/>
      <c r="AB56" s="234" t="s">
        <v>100</v>
      </c>
      <c r="AC56" s="235"/>
      <c r="AD56" s="18"/>
      <c r="AE56" s="35" t="s">
        <v>72</v>
      </c>
      <c r="AF56" s="35"/>
      <c r="AG56" s="18"/>
      <c r="AH56" s="35" t="s">
        <v>72</v>
      </c>
      <c r="AI56" s="18"/>
      <c r="AJ56" s="35" t="s">
        <v>72</v>
      </c>
      <c r="AK56" s="18"/>
      <c r="AL56" s="189" t="s">
        <v>72</v>
      </c>
    </row>
    <row r="57" spans="1:38" x14ac:dyDescent="0.3">
      <c r="A57" s="242"/>
      <c r="B57" s="159" t="s">
        <v>32</v>
      </c>
      <c r="C57" s="41" t="s">
        <v>72</v>
      </c>
      <c r="D57" s="43">
        <v>2.7777777777777779E-3</v>
      </c>
      <c r="E57" s="41" t="s">
        <v>72</v>
      </c>
      <c r="F57" s="60" t="s">
        <v>72</v>
      </c>
      <c r="G57" s="97">
        <v>2</v>
      </c>
      <c r="H57" s="68"/>
      <c r="I57" s="5"/>
      <c r="J57" s="35" t="s">
        <v>72</v>
      </c>
      <c r="K57" s="5"/>
      <c r="L57" s="5"/>
      <c r="M57" s="35" t="s">
        <v>72</v>
      </c>
      <c r="N57" s="35" t="s">
        <v>72</v>
      </c>
      <c r="O57" s="5"/>
      <c r="P57" s="35" t="s">
        <v>72</v>
      </c>
      <c r="Q57" s="18"/>
      <c r="R57" s="199">
        <f t="shared" ref="R57:R103" si="33">$R$55+$D57</f>
        <v>0.4055555555555555</v>
      </c>
      <c r="S57" s="18"/>
      <c r="T57" s="35" t="s">
        <v>72</v>
      </c>
      <c r="U57" s="18"/>
      <c r="V57" s="18"/>
      <c r="W57" s="35" t="s">
        <v>72</v>
      </c>
      <c r="X57" s="18"/>
      <c r="Y57" s="18"/>
      <c r="Z57" s="35" t="s">
        <v>72</v>
      </c>
      <c r="AA57" s="18"/>
      <c r="AB57" s="35" t="s">
        <v>72</v>
      </c>
      <c r="AC57" s="35" t="s">
        <v>72</v>
      </c>
      <c r="AD57" s="18"/>
      <c r="AE57" s="35" t="s">
        <v>72</v>
      </c>
      <c r="AF57" s="35"/>
      <c r="AG57" s="18"/>
      <c r="AH57" s="35" t="s">
        <v>72</v>
      </c>
      <c r="AI57" s="18"/>
      <c r="AJ57" s="35" t="s">
        <v>72</v>
      </c>
      <c r="AK57" s="18"/>
      <c r="AL57" s="189" t="s">
        <v>72</v>
      </c>
    </row>
    <row r="58" spans="1:38" x14ac:dyDescent="0.3">
      <c r="A58" s="242"/>
      <c r="B58" s="159" t="s">
        <v>33</v>
      </c>
      <c r="C58" s="41" t="s">
        <v>72</v>
      </c>
      <c r="D58" s="43">
        <v>4.1666666666666666E-3</v>
      </c>
      <c r="E58" s="41" t="s">
        <v>72</v>
      </c>
      <c r="F58" s="60" t="s">
        <v>72</v>
      </c>
      <c r="G58" s="97">
        <v>2</v>
      </c>
      <c r="H58" s="68"/>
      <c r="I58" s="5"/>
      <c r="J58" s="35" t="s">
        <v>72</v>
      </c>
      <c r="K58" s="5"/>
      <c r="L58" s="5"/>
      <c r="M58" s="35" t="s">
        <v>72</v>
      </c>
      <c r="N58" s="35" t="s">
        <v>72</v>
      </c>
      <c r="O58" s="5"/>
      <c r="P58" s="35" t="s">
        <v>72</v>
      </c>
      <c r="Q58" s="18"/>
      <c r="R58" s="199">
        <f t="shared" si="33"/>
        <v>0.40694444444444439</v>
      </c>
      <c r="S58" s="18"/>
      <c r="T58" s="35" t="s">
        <v>72</v>
      </c>
      <c r="U58" s="18"/>
      <c r="V58" s="18"/>
      <c r="W58" s="35" t="s">
        <v>72</v>
      </c>
      <c r="X58" s="18"/>
      <c r="Y58" s="6"/>
      <c r="Z58" s="35" t="s">
        <v>72</v>
      </c>
      <c r="AA58" s="18"/>
      <c r="AB58" s="35" t="s">
        <v>72</v>
      </c>
      <c r="AC58" s="35" t="s">
        <v>72</v>
      </c>
      <c r="AD58" s="7"/>
      <c r="AE58" s="35" t="s">
        <v>72</v>
      </c>
      <c r="AF58" s="35"/>
      <c r="AG58" s="18"/>
      <c r="AH58" s="35" t="s">
        <v>72</v>
      </c>
      <c r="AI58" s="18"/>
      <c r="AJ58" s="35" t="s">
        <v>72</v>
      </c>
      <c r="AK58" s="18"/>
      <c r="AL58" s="189" t="s">
        <v>72</v>
      </c>
    </row>
    <row r="59" spans="1:38" x14ac:dyDescent="0.3">
      <c r="A59" s="242"/>
      <c r="B59" s="159" t="s">
        <v>31</v>
      </c>
      <c r="C59" s="41" t="s">
        <v>72</v>
      </c>
      <c r="D59" s="43">
        <v>5.5555555555555558E-3</v>
      </c>
      <c r="E59" s="41" t="s">
        <v>72</v>
      </c>
      <c r="F59" s="60" t="s">
        <v>72</v>
      </c>
      <c r="G59" s="97">
        <v>2</v>
      </c>
      <c r="H59" s="68"/>
      <c r="I59" s="5"/>
      <c r="J59" s="35" t="s">
        <v>72</v>
      </c>
      <c r="K59" s="5"/>
      <c r="L59" s="5"/>
      <c r="M59" s="35" t="s">
        <v>72</v>
      </c>
      <c r="N59" s="35" t="s">
        <v>72</v>
      </c>
      <c r="O59" s="5"/>
      <c r="P59" s="35" t="s">
        <v>72</v>
      </c>
      <c r="Q59" s="18"/>
      <c r="R59" s="199">
        <f t="shared" si="33"/>
        <v>0.40833333333333327</v>
      </c>
      <c r="S59" s="18"/>
      <c r="T59" s="35" t="s">
        <v>72</v>
      </c>
      <c r="U59" s="18"/>
      <c r="V59" s="18"/>
      <c r="W59" s="35" t="s">
        <v>72</v>
      </c>
      <c r="X59" s="18"/>
      <c r="Y59" s="6"/>
      <c r="Z59" s="35" t="s">
        <v>72</v>
      </c>
      <c r="AA59" s="18"/>
      <c r="AB59" s="35" t="s">
        <v>72</v>
      </c>
      <c r="AC59" s="35" t="s">
        <v>72</v>
      </c>
      <c r="AD59" s="18"/>
      <c r="AE59" s="35" t="s">
        <v>72</v>
      </c>
      <c r="AF59" s="35"/>
      <c r="AG59" s="18"/>
      <c r="AH59" s="35" t="s">
        <v>72</v>
      </c>
      <c r="AI59" s="18"/>
      <c r="AJ59" s="35" t="s">
        <v>72</v>
      </c>
      <c r="AK59" s="18"/>
      <c r="AL59" s="189" t="s">
        <v>72</v>
      </c>
    </row>
    <row r="60" spans="1:38" s="3" customFormat="1" ht="15.6" x14ac:dyDescent="0.3">
      <c r="A60" s="242"/>
      <c r="B60" s="161" t="s">
        <v>30</v>
      </c>
      <c r="C60" s="34">
        <v>0</v>
      </c>
      <c r="D60" s="44">
        <v>6.9444444444444441E-3</v>
      </c>
      <c r="E60" s="44">
        <f>C60</f>
        <v>0</v>
      </c>
      <c r="F60" s="61">
        <f>D60</f>
        <v>6.9444444444444441E-3</v>
      </c>
      <c r="G60" s="98">
        <v>2</v>
      </c>
      <c r="H60" s="69"/>
      <c r="I60" s="21"/>
      <c r="J60" s="8">
        <f>J55</f>
        <v>0.24305555555555555</v>
      </c>
      <c r="K60" s="21"/>
      <c r="L60" s="9"/>
      <c r="M60" s="8">
        <f>M55</f>
        <v>0.29166666666666669</v>
      </c>
      <c r="N60" s="8">
        <v>0.2986111111111111</v>
      </c>
      <c r="O60" s="21"/>
      <c r="P60" s="8">
        <f>P55</f>
        <v>0.3263888888888889</v>
      </c>
      <c r="Q60" s="21">
        <f>R60-P60</f>
        <v>8.3333333333333259E-2</v>
      </c>
      <c r="R60" s="10">
        <f t="shared" si="33"/>
        <v>0.40972222222222215</v>
      </c>
      <c r="S60" s="21">
        <f>T60-R60</f>
        <v>8.3333333333333426E-2</v>
      </c>
      <c r="T60" s="8">
        <f>T55</f>
        <v>0.49305555555555558</v>
      </c>
      <c r="U60" s="236">
        <f>W60-T60</f>
        <v>4.8611111111111049E-2</v>
      </c>
      <c r="V60" s="236"/>
      <c r="W60" s="8">
        <f>W55</f>
        <v>0.54166666666666663</v>
      </c>
      <c r="X60" s="10"/>
      <c r="Y60" s="17"/>
      <c r="Z60" s="47">
        <f>Z55</f>
        <v>0.57638888888888895</v>
      </c>
      <c r="AA60" s="10"/>
      <c r="AB60" s="47">
        <f>AB55</f>
        <v>0.61805555555555558</v>
      </c>
      <c r="AC60" s="8">
        <f>AC55</f>
        <v>0.63541666666666663</v>
      </c>
      <c r="AD60" s="10"/>
      <c r="AE60" s="47">
        <f>AE55</f>
        <v>0.65972222222222221</v>
      </c>
      <c r="AF60" s="47"/>
      <c r="AG60" s="10"/>
      <c r="AH60" s="8">
        <f>AH55</f>
        <v>0.70138888888888884</v>
      </c>
      <c r="AI60" s="10"/>
      <c r="AJ60" s="8">
        <f>AJ55</f>
        <v>0.74305555555555547</v>
      </c>
      <c r="AK60" s="9"/>
      <c r="AL60" s="172">
        <f>AL55</f>
        <v>0.78472222222222221</v>
      </c>
    </row>
    <row r="61" spans="1:38" x14ac:dyDescent="0.3">
      <c r="A61" s="242"/>
      <c r="B61" s="163" t="s">
        <v>67</v>
      </c>
      <c r="C61" s="28">
        <v>1.3888888888888889E-3</v>
      </c>
      <c r="D61" s="42">
        <f t="shared" ref="D61:D77" si="34">$D$60+C61</f>
        <v>8.3333333333333332E-3</v>
      </c>
      <c r="E61" s="28">
        <f t="shared" ref="E61:F77" si="35">C61</f>
        <v>1.3888888888888889E-3</v>
      </c>
      <c r="F61" s="62">
        <f t="shared" si="35"/>
        <v>8.3333333333333332E-3</v>
      </c>
      <c r="G61" s="77">
        <v>2</v>
      </c>
      <c r="H61" s="68"/>
      <c r="I61" s="5"/>
      <c r="J61" s="6">
        <f t="shared" ref="J61:J77" si="36">$J$60+$C61</f>
        <v>0.24444444444444444</v>
      </c>
      <c r="K61" s="5"/>
      <c r="L61" s="6"/>
      <c r="M61" s="6">
        <v>0.29305555555555557</v>
      </c>
      <c r="N61" s="6">
        <f>$N$60+$C61</f>
        <v>0.3</v>
      </c>
      <c r="O61" s="6"/>
      <c r="P61" s="6">
        <f t="shared" ref="P61:P77" si="37">$P$60+$C61</f>
        <v>0.32777777777777778</v>
      </c>
      <c r="Q61" s="6"/>
      <c r="R61" s="6">
        <f t="shared" si="33"/>
        <v>0.41111111111111109</v>
      </c>
      <c r="S61" s="6"/>
      <c r="T61" s="6">
        <f t="shared" ref="T61:T77" si="38">$T$60+$C61</f>
        <v>0.49444444444444446</v>
      </c>
      <c r="U61" s="6"/>
      <c r="V61" s="6"/>
      <c r="W61" s="6">
        <f>$W$60+$E61</f>
        <v>0.54305555555555551</v>
      </c>
      <c r="X61" s="18"/>
      <c r="Y61" s="18"/>
      <c r="Z61" s="6">
        <f>$Z$60+$E61</f>
        <v>0.57777777777777783</v>
      </c>
      <c r="AA61" s="6"/>
      <c r="AB61" s="6">
        <f t="shared" ref="AB61:AB77" si="39">$AB$60+$C61</f>
        <v>0.61944444444444446</v>
      </c>
      <c r="AC61" s="6">
        <f>$AC$60+$E61</f>
        <v>0.63680555555555551</v>
      </c>
      <c r="AD61" s="18"/>
      <c r="AE61" s="6">
        <f>$AE$60+$E61</f>
        <v>0.66111111111111109</v>
      </c>
      <c r="AF61" s="6"/>
      <c r="AG61" s="18"/>
      <c r="AH61" s="6">
        <f t="shared" ref="AH61:AH77" si="40">$AH$60+$C61</f>
        <v>0.70277777777777772</v>
      </c>
      <c r="AI61" s="18"/>
      <c r="AJ61" s="6">
        <f t="shared" ref="AJ61:AJ77" si="41">$AJ$60+$C61</f>
        <v>0.74444444444444435</v>
      </c>
      <c r="AK61" s="6"/>
      <c r="AL61" s="164">
        <f t="shared" ref="AL61:AL77" si="42">$AL$60+$C61</f>
        <v>0.78611111111111109</v>
      </c>
    </row>
    <row r="62" spans="1:38" x14ac:dyDescent="0.3">
      <c r="A62" s="242"/>
      <c r="B62" s="163" t="s">
        <v>68</v>
      </c>
      <c r="C62" s="28">
        <v>2.0833333333333333E-3</v>
      </c>
      <c r="D62" s="42">
        <f t="shared" si="34"/>
        <v>9.0277777777777769E-3</v>
      </c>
      <c r="E62" s="28">
        <f t="shared" si="35"/>
        <v>2.0833333333333333E-3</v>
      </c>
      <c r="F62" s="62">
        <f t="shared" si="35"/>
        <v>9.0277777777777769E-3</v>
      </c>
      <c r="G62" s="77">
        <v>1</v>
      </c>
      <c r="H62" s="68"/>
      <c r="I62" s="5"/>
      <c r="J62" s="6">
        <f t="shared" si="36"/>
        <v>0.24513888888888888</v>
      </c>
      <c r="K62" s="5"/>
      <c r="L62" s="6"/>
      <c r="M62" s="6">
        <v>0.29375000000000001</v>
      </c>
      <c r="N62" s="6">
        <f t="shared" ref="N62:N77" si="43">$N$60+C62</f>
        <v>0.30069444444444443</v>
      </c>
      <c r="O62" s="6"/>
      <c r="P62" s="6">
        <f t="shared" si="37"/>
        <v>0.32847222222222222</v>
      </c>
      <c r="Q62" s="6"/>
      <c r="R62" s="6">
        <f t="shared" si="33"/>
        <v>0.41180555555555554</v>
      </c>
      <c r="S62" s="6"/>
      <c r="T62" s="6">
        <f t="shared" si="38"/>
        <v>0.49513888888888891</v>
      </c>
      <c r="U62" s="6"/>
      <c r="V62" s="6"/>
      <c r="W62" s="6">
        <f t="shared" ref="W62:W103" si="44">$W$60+$E62</f>
        <v>0.54374999999999996</v>
      </c>
      <c r="X62" s="18"/>
      <c r="Y62" s="18"/>
      <c r="Z62" s="6">
        <f t="shared" ref="Z62:Z103" si="45">$Z$60+$E62</f>
        <v>0.57847222222222228</v>
      </c>
      <c r="AA62" s="6"/>
      <c r="AB62" s="6">
        <f t="shared" si="39"/>
        <v>0.62013888888888891</v>
      </c>
      <c r="AC62" s="6">
        <f t="shared" ref="AC62:AC102" si="46">$AC$60+$E62</f>
        <v>0.63749999999999996</v>
      </c>
      <c r="AD62" s="18"/>
      <c r="AE62" s="6">
        <f t="shared" ref="AE62:AE76" si="47">$AE$60+$E62</f>
        <v>0.66180555555555554</v>
      </c>
      <c r="AF62" s="6"/>
      <c r="AG62" s="18"/>
      <c r="AH62" s="6">
        <f t="shared" si="40"/>
        <v>0.70347222222222217</v>
      </c>
      <c r="AI62" s="18"/>
      <c r="AJ62" s="6">
        <f t="shared" si="41"/>
        <v>0.7451388888888888</v>
      </c>
      <c r="AK62" s="6"/>
      <c r="AL62" s="164">
        <f t="shared" si="42"/>
        <v>0.78680555555555554</v>
      </c>
    </row>
    <row r="63" spans="1:38" x14ac:dyDescent="0.3">
      <c r="A63" s="242"/>
      <c r="B63" s="163" t="s">
        <v>69</v>
      </c>
      <c r="C63" s="28">
        <v>3.472222222222222E-3</v>
      </c>
      <c r="D63" s="42">
        <f t="shared" si="34"/>
        <v>1.0416666666666666E-2</v>
      </c>
      <c r="E63" s="28">
        <f t="shared" si="35"/>
        <v>3.472222222222222E-3</v>
      </c>
      <c r="F63" s="62">
        <f t="shared" si="35"/>
        <v>1.0416666666666666E-2</v>
      </c>
      <c r="G63" s="77">
        <v>2</v>
      </c>
      <c r="H63" s="68"/>
      <c r="I63" s="5"/>
      <c r="J63" s="6">
        <f t="shared" si="36"/>
        <v>0.24652777777777776</v>
      </c>
      <c r="K63" s="5"/>
      <c r="L63" s="6"/>
      <c r="M63" s="6">
        <v>0.2951388888888889</v>
      </c>
      <c r="N63" s="6">
        <f t="shared" si="43"/>
        <v>0.30208333333333331</v>
      </c>
      <c r="O63" s="6"/>
      <c r="P63" s="6">
        <f t="shared" si="37"/>
        <v>0.3298611111111111</v>
      </c>
      <c r="Q63" s="6"/>
      <c r="R63" s="6">
        <f t="shared" si="33"/>
        <v>0.41319444444444442</v>
      </c>
      <c r="S63" s="6"/>
      <c r="T63" s="6">
        <f t="shared" si="38"/>
        <v>0.49652777777777779</v>
      </c>
      <c r="U63" s="6"/>
      <c r="V63" s="6"/>
      <c r="W63" s="6">
        <f t="shared" si="44"/>
        <v>0.54513888888888884</v>
      </c>
      <c r="X63" s="18"/>
      <c r="Y63" s="18"/>
      <c r="Z63" s="6">
        <f t="shared" si="45"/>
        <v>0.57986111111111116</v>
      </c>
      <c r="AA63" s="6"/>
      <c r="AB63" s="6">
        <f t="shared" si="39"/>
        <v>0.62152777777777779</v>
      </c>
      <c r="AC63" s="6">
        <f t="shared" si="46"/>
        <v>0.63888888888888884</v>
      </c>
      <c r="AD63" s="18"/>
      <c r="AE63" s="6">
        <f t="shared" si="47"/>
        <v>0.66319444444444442</v>
      </c>
      <c r="AF63" s="6"/>
      <c r="AG63" s="18"/>
      <c r="AH63" s="6">
        <f t="shared" si="40"/>
        <v>0.70486111111111105</v>
      </c>
      <c r="AI63" s="18"/>
      <c r="AJ63" s="6">
        <f t="shared" si="41"/>
        <v>0.74652777777777768</v>
      </c>
      <c r="AK63" s="6"/>
      <c r="AL63" s="164">
        <f t="shared" si="42"/>
        <v>0.78819444444444442</v>
      </c>
    </row>
    <row r="64" spans="1:38" x14ac:dyDescent="0.3">
      <c r="A64" s="242"/>
      <c r="B64" s="163" t="s">
        <v>62</v>
      </c>
      <c r="C64" s="28">
        <v>4.1666666666666666E-3</v>
      </c>
      <c r="D64" s="42">
        <f t="shared" si="34"/>
        <v>1.111111111111111E-2</v>
      </c>
      <c r="E64" s="28">
        <f t="shared" si="35"/>
        <v>4.1666666666666666E-3</v>
      </c>
      <c r="F64" s="62">
        <f t="shared" si="35"/>
        <v>1.111111111111111E-2</v>
      </c>
      <c r="G64" s="77">
        <v>1</v>
      </c>
      <c r="H64" s="68"/>
      <c r="I64" s="5"/>
      <c r="J64" s="6">
        <f t="shared" si="36"/>
        <v>0.24722222222222223</v>
      </c>
      <c r="K64" s="5"/>
      <c r="L64" s="6"/>
      <c r="M64" s="6">
        <v>0.29652777777777778</v>
      </c>
      <c r="N64" s="6">
        <f t="shared" si="43"/>
        <v>0.30277777777777776</v>
      </c>
      <c r="O64" s="6"/>
      <c r="P64" s="6">
        <f t="shared" si="37"/>
        <v>0.33055555555555555</v>
      </c>
      <c r="Q64" s="6"/>
      <c r="R64" s="6">
        <f t="shared" si="33"/>
        <v>0.41388888888888886</v>
      </c>
      <c r="S64" s="6"/>
      <c r="T64" s="6">
        <f t="shared" si="38"/>
        <v>0.49722222222222223</v>
      </c>
      <c r="U64" s="6"/>
      <c r="V64" s="6"/>
      <c r="W64" s="6">
        <f t="shared" si="44"/>
        <v>0.54583333333333328</v>
      </c>
      <c r="X64" s="18"/>
      <c r="Y64" s="18"/>
      <c r="Z64" s="6">
        <f t="shared" si="45"/>
        <v>0.5805555555555556</v>
      </c>
      <c r="AA64" s="6"/>
      <c r="AB64" s="6">
        <f t="shared" si="39"/>
        <v>0.62222222222222223</v>
      </c>
      <c r="AC64" s="6">
        <f t="shared" si="46"/>
        <v>0.63958333333333328</v>
      </c>
      <c r="AD64" s="18"/>
      <c r="AE64" s="6">
        <f t="shared" si="47"/>
        <v>0.66388888888888886</v>
      </c>
      <c r="AF64" s="6"/>
      <c r="AG64" s="18"/>
      <c r="AH64" s="6">
        <f t="shared" si="40"/>
        <v>0.70555555555555549</v>
      </c>
      <c r="AI64" s="18"/>
      <c r="AJ64" s="6">
        <f t="shared" si="41"/>
        <v>0.74722222222222212</v>
      </c>
      <c r="AK64" s="6"/>
      <c r="AL64" s="164">
        <f t="shared" si="42"/>
        <v>0.78888888888888886</v>
      </c>
    </row>
    <row r="65" spans="1:38" ht="15.6" x14ac:dyDescent="0.3">
      <c r="A65" s="242"/>
      <c r="B65" s="163" t="s">
        <v>61</v>
      </c>
      <c r="C65" s="28">
        <v>4.8611111111111112E-3</v>
      </c>
      <c r="D65" s="42">
        <f t="shared" si="34"/>
        <v>1.1805555555555555E-2</v>
      </c>
      <c r="E65" s="28">
        <f t="shared" si="35"/>
        <v>4.8611111111111112E-3</v>
      </c>
      <c r="F65" s="62">
        <f t="shared" si="35"/>
        <v>1.1805555555555555E-2</v>
      </c>
      <c r="G65" s="77">
        <v>1</v>
      </c>
      <c r="H65" s="68"/>
      <c r="I65" s="5"/>
      <c r="J65" s="6">
        <f t="shared" si="36"/>
        <v>0.24791666666666667</v>
      </c>
      <c r="K65" s="5"/>
      <c r="L65" s="6"/>
      <c r="M65" s="6">
        <v>0.29722222222222222</v>
      </c>
      <c r="N65" s="6">
        <f t="shared" si="43"/>
        <v>0.3034722222222222</v>
      </c>
      <c r="O65" s="6"/>
      <c r="P65" s="6">
        <f t="shared" si="37"/>
        <v>0.33124999999999999</v>
      </c>
      <c r="Q65" s="6"/>
      <c r="R65" s="6">
        <f t="shared" si="33"/>
        <v>0.4145833333333333</v>
      </c>
      <c r="S65" s="6"/>
      <c r="T65" s="6">
        <f t="shared" si="38"/>
        <v>0.49791666666666667</v>
      </c>
      <c r="U65" s="6"/>
      <c r="V65" s="6"/>
      <c r="W65" s="6">
        <f t="shared" si="44"/>
        <v>0.54652777777777772</v>
      </c>
      <c r="X65" s="18"/>
      <c r="Y65" s="17"/>
      <c r="Z65" s="6">
        <f t="shared" si="45"/>
        <v>0.58125000000000004</v>
      </c>
      <c r="AA65" s="6"/>
      <c r="AB65" s="6">
        <f t="shared" si="39"/>
        <v>0.62291666666666667</v>
      </c>
      <c r="AC65" s="6">
        <f t="shared" si="46"/>
        <v>0.64027777777777772</v>
      </c>
      <c r="AD65" s="18"/>
      <c r="AE65" s="6">
        <f t="shared" si="47"/>
        <v>0.6645833333333333</v>
      </c>
      <c r="AF65" s="6"/>
      <c r="AG65" s="18"/>
      <c r="AH65" s="6">
        <f t="shared" si="40"/>
        <v>0.70624999999999993</v>
      </c>
      <c r="AI65" s="18"/>
      <c r="AJ65" s="6">
        <f t="shared" si="41"/>
        <v>0.74791666666666656</v>
      </c>
      <c r="AK65" s="6"/>
      <c r="AL65" s="164">
        <f t="shared" si="42"/>
        <v>0.7895833333333333</v>
      </c>
    </row>
    <row r="66" spans="1:38" x14ac:dyDescent="0.3">
      <c r="A66" s="242"/>
      <c r="B66" s="163" t="s">
        <v>60</v>
      </c>
      <c r="C66" s="28">
        <v>5.5555555555555558E-3</v>
      </c>
      <c r="D66" s="42">
        <f t="shared" si="34"/>
        <v>1.2500000000000001E-2</v>
      </c>
      <c r="E66" s="28">
        <f t="shared" si="35"/>
        <v>5.5555555555555558E-3</v>
      </c>
      <c r="F66" s="62">
        <f t="shared" si="35"/>
        <v>1.2500000000000001E-2</v>
      </c>
      <c r="G66" s="77">
        <v>1</v>
      </c>
      <c r="H66" s="68"/>
      <c r="I66" s="5"/>
      <c r="J66" s="6">
        <f t="shared" si="36"/>
        <v>0.24861111111111112</v>
      </c>
      <c r="K66" s="5"/>
      <c r="L66" s="6"/>
      <c r="M66" s="6">
        <v>0.2986111111111111</v>
      </c>
      <c r="N66" s="6">
        <f t="shared" si="43"/>
        <v>0.30416666666666664</v>
      </c>
      <c r="O66" s="6"/>
      <c r="P66" s="6">
        <f t="shared" si="37"/>
        <v>0.33194444444444443</v>
      </c>
      <c r="Q66" s="6"/>
      <c r="R66" s="6">
        <f t="shared" si="33"/>
        <v>0.41527777777777775</v>
      </c>
      <c r="S66" s="6"/>
      <c r="T66" s="6">
        <f t="shared" si="38"/>
        <v>0.49861111111111112</v>
      </c>
      <c r="U66" s="6"/>
      <c r="V66" s="6"/>
      <c r="W66" s="6">
        <f t="shared" si="44"/>
        <v>0.54722222222222217</v>
      </c>
      <c r="X66" s="18"/>
      <c r="Y66" s="6"/>
      <c r="Z66" s="6">
        <f t="shared" si="45"/>
        <v>0.58194444444444449</v>
      </c>
      <c r="AA66" s="6"/>
      <c r="AB66" s="6">
        <f t="shared" si="39"/>
        <v>0.62361111111111112</v>
      </c>
      <c r="AC66" s="6">
        <f t="shared" si="46"/>
        <v>0.64097222222222217</v>
      </c>
      <c r="AD66" s="18"/>
      <c r="AE66" s="6">
        <f t="shared" si="47"/>
        <v>0.66527777777777775</v>
      </c>
      <c r="AF66" s="6"/>
      <c r="AG66" s="18"/>
      <c r="AH66" s="6">
        <f t="shared" si="40"/>
        <v>0.70694444444444438</v>
      </c>
      <c r="AI66" s="18"/>
      <c r="AJ66" s="6">
        <f t="shared" si="41"/>
        <v>0.74861111111111101</v>
      </c>
      <c r="AK66" s="6"/>
      <c r="AL66" s="164">
        <f t="shared" si="42"/>
        <v>0.79027777777777775</v>
      </c>
    </row>
    <row r="67" spans="1:38" x14ac:dyDescent="0.3">
      <c r="A67" s="242"/>
      <c r="B67" s="163" t="s">
        <v>59</v>
      </c>
      <c r="C67" s="28">
        <v>6.2499999999999995E-3</v>
      </c>
      <c r="D67" s="42">
        <f t="shared" si="34"/>
        <v>1.3194444444444443E-2</v>
      </c>
      <c r="E67" s="28">
        <f t="shared" si="35"/>
        <v>6.2499999999999995E-3</v>
      </c>
      <c r="F67" s="62">
        <f t="shared" si="35"/>
        <v>1.3194444444444443E-2</v>
      </c>
      <c r="G67" s="77">
        <v>1</v>
      </c>
      <c r="H67" s="68"/>
      <c r="I67" s="5"/>
      <c r="J67" s="6">
        <f t="shared" si="36"/>
        <v>0.24930555555555556</v>
      </c>
      <c r="K67" s="5"/>
      <c r="L67" s="6"/>
      <c r="M67" s="6">
        <v>0.29930555555555555</v>
      </c>
      <c r="N67" s="6">
        <f t="shared" si="43"/>
        <v>0.30486111111111108</v>
      </c>
      <c r="O67" s="6"/>
      <c r="P67" s="6">
        <f t="shared" si="37"/>
        <v>0.33263888888888887</v>
      </c>
      <c r="Q67" s="6"/>
      <c r="R67" s="6">
        <f t="shared" si="33"/>
        <v>0.41597222222222219</v>
      </c>
      <c r="S67" s="6"/>
      <c r="T67" s="6">
        <f t="shared" si="38"/>
        <v>0.49930555555555556</v>
      </c>
      <c r="U67" s="6"/>
      <c r="V67" s="6"/>
      <c r="W67" s="6">
        <f t="shared" si="44"/>
        <v>0.54791666666666661</v>
      </c>
      <c r="X67" s="6"/>
      <c r="Y67" s="18"/>
      <c r="Z67" s="6">
        <f t="shared" si="45"/>
        <v>0.58263888888888893</v>
      </c>
      <c r="AA67" s="6"/>
      <c r="AB67" s="6">
        <f t="shared" si="39"/>
        <v>0.62430555555555556</v>
      </c>
      <c r="AC67" s="6">
        <f t="shared" si="46"/>
        <v>0.64166666666666661</v>
      </c>
      <c r="AD67" s="18"/>
      <c r="AE67" s="6">
        <f t="shared" si="47"/>
        <v>0.66597222222222219</v>
      </c>
      <c r="AF67" s="6"/>
      <c r="AG67" s="18"/>
      <c r="AH67" s="6">
        <f t="shared" si="40"/>
        <v>0.70763888888888882</v>
      </c>
      <c r="AI67" s="18"/>
      <c r="AJ67" s="6">
        <f t="shared" si="41"/>
        <v>0.74930555555555545</v>
      </c>
      <c r="AK67" s="6"/>
      <c r="AL67" s="164">
        <f t="shared" si="42"/>
        <v>0.79097222222222219</v>
      </c>
    </row>
    <row r="68" spans="1:38" x14ac:dyDescent="0.3">
      <c r="A68" s="242"/>
      <c r="B68" s="163" t="s">
        <v>58</v>
      </c>
      <c r="C68" s="28">
        <v>6.9444444444444441E-3</v>
      </c>
      <c r="D68" s="42">
        <f t="shared" si="34"/>
        <v>1.3888888888888888E-2</v>
      </c>
      <c r="E68" s="28">
        <f t="shared" si="35"/>
        <v>6.9444444444444441E-3</v>
      </c>
      <c r="F68" s="62">
        <f t="shared" si="35"/>
        <v>1.3888888888888888E-2</v>
      </c>
      <c r="G68" s="77">
        <v>1</v>
      </c>
      <c r="H68" s="68"/>
      <c r="I68" s="5"/>
      <c r="J68" s="6">
        <f t="shared" si="36"/>
        <v>0.25</v>
      </c>
      <c r="K68" s="5"/>
      <c r="L68" s="6"/>
      <c r="M68" s="6">
        <v>0.30069444444444443</v>
      </c>
      <c r="N68" s="6">
        <f t="shared" si="43"/>
        <v>0.30555555555555552</v>
      </c>
      <c r="O68" s="6"/>
      <c r="P68" s="6">
        <f t="shared" si="37"/>
        <v>0.33333333333333331</v>
      </c>
      <c r="Q68" s="6"/>
      <c r="R68" s="6">
        <f t="shared" si="33"/>
        <v>0.41666666666666663</v>
      </c>
      <c r="S68" s="6"/>
      <c r="T68" s="6">
        <f t="shared" si="38"/>
        <v>0.5</v>
      </c>
      <c r="U68" s="6"/>
      <c r="V68" s="6"/>
      <c r="W68" s="6">
        <f t="shared" si="44"/>
        <v>0.54861111111111105</v>
      </c>
      <c r="X68" s="6"/>
      <c r="Y68" s="18"/>
      <c r="Z68" s="6">
        <f t="shared" si="45"/>
        <v>0.58333333333333337</v>
      </c>
      <c r="AA68" s="6"/>
      <c r="AB68" s="6">
        <f t="shared" si="39"/>
        <v>0.625</v>
      </c>
      <c r="AC68" s="6">
        <f t="shared" si="46"/>
        <v>0.64236111111111105</v>
      </c>
      <c r="AD68" s="18"/>
      <c r="AE68" s="6">
        <f t="shared" si="47"/>
        <v>0.66666666666666663</v>
      </c>
      <c r="AF68" s="6"/>
      <c r="AG68" s="18"/>
      <c r="AH68" s="6">
        <f t="shared" si="40"/>
        <v>0.70833333333333326</v>
      </c>
      <c r="AI68" s="18"/>
      <c r="AJ68" s="6">
        <f t="shared" si="41"/>
        <v>0.74999999999999989</v>
      </c>
      <c r="AK68" s="6"/>
      <c r="AL68" s="164">
        <f t="shared" si="42"/>
        <v>0.79166666666666663</v>
      </c>
    </row>
    <row r="69" spans="1:38" x14ac:dyDescent="0.3">
      <c r="A69" s="242"/>
      <c r="B69" s="163" t="s">
        <v>57</v>
      </c>
      <c r="C69" s="28">
        <v>7.6388888888888886E-3</v>
      </c>
      <c r="D69" s="42">
        <f t="shared" si="34"/>
        <v>1.4583333333333334E-2</v>
      </c>
      <c r="E69" s="28">
        <f t="shared" si="35"/>
        <v>7.6388888888888886E-3</v>
      </c>
      <c r="F69" s="62">
        <f t="shared" si="35"/>
        <v>1.4583333333333334E-2</v>
      </c>
      <c r="G69" s="77">
        <v>1</v>
      </c>
      <c r="H69" s="68"/>
      <c r="I69" s="5"/>
      <c r="J69" s="6">
        <f t="shared" si="36"/>
        <v>0.25069444444444444</v>
      </c>
      <c r="K69" s="5"/>
      <c r="L69" s="6"/>
      <c r="M69" s="6">
        <v>0.30138888888888887</v>
      </c>
      <c r="N69" s="6">
        <f t="shared" si="43"/>
        <v>0.30624999999999997</v>
      </c>
      <c r="O69" s="6"/>
      <c r="P69" s="6">
        <f t="shared" si="37"/>
        <v>0.33402777777777776</v>
      </c>
      <c r="Q69" s="6"/>
      <c r="R69" s="6">
        <f t="shared" si="33"/>
        <v>0.41736111111111107</v>
      </c>
      <c r="S69" s="6"/>
      <c r="T69" s="6">
        <f t="shared" si="38"/>
        <v>0.50069444444444444</v>
      </c>
      <c r="U69" s="6"/>
      <c r="V69" s="6"/>
      <c r="W69" s="6">
        <f t="shared" si="44"/>
        <v>0.54930555555555549</v>
      </c>
      <c r="X69" s="6"/>
      <c r="Y69" s="18"/>
      <c r="Z69" s="6">
        <f t="shared" si="45"/>
        <v>0.58402777777777781</v>
      </c>
      <c r="AA69" s="6"/>
      <c r="AB69" s="6">
        <f t="shared" si="39"/>
        <v>0.62569444444444444</v>
      </c>
      <c r="AC69" s="6">
        <f t="shared" si="46"/>
        <v>0.64305555555555549</v>
      </c>
      <c r="AD69" s="18"/>
      <c r="AE69" s="6">
        <f t="shared" si="47"/>
        <v>0.66736111111111107</v>
      </c>
      <c r="AF69" s="6"/>
      <c r="AG69" s="18"/>
      <c r="AH69" s="6">
        <f t="shared" si="40"/>
        <v>0.7090277777777777</v>
      </c>
      <c r="AI69" s="18"/>
      <c r="AJ69" s="6">
        <f t="shared" si="41"/>
        <v>0.75069444444444433</v>
      </c>
      <c r="AK69" s="6"/>
      <c r="AL69" s="164">
        <f t="shared" si="42"/>
        <v>0.79236111111111107</v>
      </c>
    </row>
    <row r="70" spans="1:38" x14ac:dyDescent="0.3">
      <c r="A70" s="242"/>
      <c r="B70" s="163" t="s">
        <v>56</v>
      </c>
      <c r="C70" s="28">
        <v>8.3333333333333332E-3</v>
      </c>
      <c r="D70" s="42">
        <f t="shared" si="34"/>
        <v>1.5277777777777777E-2</v>
      </c>
      <c r="E70" s="28">
        <f t="shared" si="35"/>
        <v>8.3333333333333332E-3</v>
      </c>
      <c r="F70" s="62">
        <f t="shared" si="35"/>
        <v>1.5277777777777777E-2</v>
      </c>
      <c r="G70" s="77">
        <v>1</v>
      </c>
      <c r="H70" s="68"/>
      <c r="I70" s="5"/>
      <c r="J70" s="6">
        <f t="shared" si="36"/>
        <v>0.25138888888888888</v>
      </c>
      <c r="K70" s="5"/>
      <c r="L70" s="6"/>
      <c r="M70" s="6">
        <v>0.30208333333333331</v>
      </c>
      <c r="N70" s="6">
        <f t="shared" si="43"/>
        <v>0.30694444444444446</v>
      </c>
      <c r="O70" s="6"/>
      <c r="P70" s="6">
        <f t="shared" si="37"/>
        <v>0.33472222222222225</v>
      </c>
      <c r="Q70" s="6"/>
      <c r="R70" s="6">
        <f t="shared" si="33"/>
        <v>0.41805555555555551</v>
      </c>
      <c r="S70" s="6"/>
      <c r="T70" s="6">
        <f t="shared" si="38"/>
        <v>0.50138888888888888</v>
      </c>
      <c r="U70" s="6"/>
      <c r="V70" s="6"/>
      <c r="W70" s="6">
        <f t="shared" si="44"/>
        <v>0.54999999999999993</v>
      </c>
      <c r="X70" s="6"/>
      <c r="Y70" s="18"/>
      <c r="Z70" s="6">
        <f t="shared" si="45"/>
        <v>0.58472222222222225</v>
      </c>
      <c r="AA70" s="6"/>
      <c r="AB70" s="6">
        <f t="shared" si="39"/>
        <v>0.62638888888888888</v>
      </c>
      <c r="AC70" s="6">
        <f t="shared" si="46"/>
        <v>0.64374999999999993</v>
      </c>
      <c r="AD70" s="18"/>
      <c r="AE70" s="6">
        <f t="shared" si="47"/>
        <v>0.66805555555555551</v>
      </c>
      <c r="AF70" s="6"/>
      <c r="AG70" s="18"/>
      <c r="AH70" s="6">
        <f t="shared" si="40"/>
        <v>0.70972222222222214</v>
      </c>
      <c r="AI70" s="18"/>
      <c r="AJ70" s="6">
        <f t="shared" si="41"/>
        <v>0.75138888888888877</v>
      </c>
      <c r="AK70" s="6"/>
      <c r="AL70" s="164">
        <f t="shared" si="42"/>
        <v>0.79305555555555551</v>
      </c>
    </row>
    <row r="71" spans="1:38" s="4" customFormat="1" ht="15.6" x14ac:dyDescent="0.3">
      <c r="A71" s="242"/>
      <c r="B71" s="165" t="s">
        <v>55</v>
      </c>
      <c r="C71" s="82">
        <v>9.0277777777777787E-3</v>
      </c>
      <c r="D71" s="82">
        <f t="shared" si="34"/>
        <v>1.5972222222222221E-2</v>
      </c>
      <c r="E71" s="82">
        <f t="shared" si="35"/>
        <v>9.0277777777777787E-3</v>
      </c>
      <c r="F71" s="86">
        <f t="shared" si="35"/>
        <v>1.5972222222222221E-2</v>
      </c>
      <c r="G71" s="99">
        <v>1</v>
      </c>
      <c r="H71" s="70"/>
      <c r="I71" s="11"/>
      <c r="J71" s="12">
        <f t="shared" si="36"/>
        <v>0.25208333333333333</v>
      </c>
      <c r="K71" s="11"/>
      <c r="L71" s="12"/>
      <c r="M71" s="12">
        <v>0.3034722222222222</v>
      </c>
      <c r="N71" s="12">
        <f t="shared" si="43"/>
        <v>0.30763888888888891</v>
      </c>
      <c r="O71" s="12"/>
      <c r="P71" s="12">
        <f t="shared" si="37"/>
        <v>0.3354166666666667</v>
      </c>
      <c r="Q71" s="12"/>
      <c r="R71" s="12">
        <f t="shared" si="33"/>
        <v>0.41874999999999996</v>
      </c>
      <c r="S71" s="12"/>
      <c r="T71" s="12">
        <f t="shared" si="38"/>
        <v>0.50208333333333333</v>
      </c>
      <c r="U71" s="12"/>
      <c r="V71" s="12"/>
      <c r="W71" s="12">
        <f t="shared" si="44"/>
        <v>0.55069444444444438</v>
      </c>
      <c r="X71" s="12"/>
      <c r="Y71" s="13"/>
      <c r="Z71" s="12">
        <f t="shared" si="45"/>
        <v>0.5854166666666667</v>
      </c>
      <c r="AA71" s="12"/>
      <c r="AB71" s="12">
        <f t="shared" si="39"/>
        <v>0.62708333333333333</v>
      </c>
      <c r="AC71" s="12">
        <f t="shared" si="46"/>
        <v>0.64444444444444438</v>
      </c>
      <c r="AD71" s="13"/>
      <c r="AE71" s="12">
        <f t="shared" si="47"/>
        <v>0.66874999999999996</v>
      </c>
      <c r="AF71" s="12"/>
      <c r="AG71" s="13"/>
      <c r="AH71" s="12">
        <f t="shared" si="40"/>
        <v>0.71041666666666659</v>
      </c>
      <c r="AI71" s="13"/>
      <c r="AJ71" s="12">
        <f t="shared" si="41"/>
        <v>0.75208333333333321</v>
      </c>
      <c r="AK71" s="12"/>
      <c r="AL71" s="166">
        <f t="shared" si="42"/>
        <v>0.79374999999999996</v>
      </c>
    </row>
    <row r="72" spans="1:38" x14ac:dyDescent="0.3">
      <c r="A72" s="242"/>
      <c r="B72" s="163" t="s">
        <v>54</v>
      </c>
      <c r="C72" s="28">
        <v>9.7222222222222224E-3</v>
      </c>
      <c r="D72" s="42">
        <f t="shared" si="34"/>
        <v>1.6666666666666666E-2</v>
      </c>
      <c r="E72" s="28">
        <f t="shared" si="35"/>
        <v>9.7222222222222224E-3</v>
      </c>
      <c r="F72" s="62">
        <f t="shared" si="35"/>
        <v>1.6666666666666666E-2</v>
      </c>
      <c r="G72" s="77">
        <v>1</v>
      </c>
      <c r="H72" s="68"/>
      <c r="I72" s="5"/>
      <c r="J72" s="6">
        <f t="shared" si="36"/>
        <v>0.25277777777777777</v>
      </c>
      <c r="K72" s="5"/>
      <c r="L72" s="6"/>
      <c r="M72" s="6">
        <v>0.30416666666666664</v>
      </c>
      <c r="N72" s="6">
        <f t="shared" si="43"/>
        <v>0.30833333333333335</v>
      </c>
      <c r="O72" s="6"/>
      <c r="P72" s="6">
        <f t="shared" si="37"/>
        <v>0.33611111111111114</v>
      </c>
      <c r="Q72" s="6"/>
      <c r="R72" s="6">
        <f t="shared" si="33"/>
        <v>0.4194444444444444</v>
      </c>
      <c r="S72" s="6"/>
      <c r="T72" s="6">
        <f t="shared" si="38"/>
        <v>0.50277777777777777</v>
      </c>
      <c r="U72" s="6"/>
      <c r="V72" s="6"/>
      <c r="W72" s="6">
        <f t="shared" si="44"/>
        <v>0.55138888888888882</v>
      </c>
      <c r="X72" s="6"/>
      <c r="Y72" s="18"/>
      <c r="Z72" s="6">
        <f t="shared" si="45"/>
        <v>0.58611111111111114</v>
      </c>
      <c r="AA72" s="6"/>
      <c r="AB72" s="6">
        <f t="shared" si="39"/>
        <v>0.62777777777777777</v>
      </c>
      <c r="AC72" s="6">
        <f t="shared" si="46"/>
        <v>0.64513888888888882</v>
      </c>
      <c r="AD72" s="18"/>
      <c r="AE72" s="6">
        <f t="shared" si="47"/>
        <v>0.6694444444444444</v>
      </c>
      <c r="AF72" s="6"/>
      <c r="AG72" s="18"/>
      <c r="AH72" s="6">
        <f t="shared" si="40"/>
        <v>0.71111111111111103</v>
      </c>
      <c r="AI72" s="18"/>
      <c r="AJ72" s="6">
        <f t="shared" si="41"/>
        <v>0.75277777777777766</v>
      </c>
      <c r="AK72" s="6"/>
      <c r="AL72" s="164">
        <f t="shared" si="42"/>
        <v>0.7944444444444444</v>
      </c>
    </row>
    <row r="73" spans="1:38" x14ac:dyDescent="0.3">
      <c r="A73" s="242"/>
      <c r="B73" s="163" t="s">
        <v>53</v>
      </c>
      <c r="C73" s="28">
        <v>1.1111111111111112E-2</v>
      </c>
      <c r="D73" s="42">
        <f t="shared" si="34"/>
        <v>1.8055555555555554E-2</v>
      </c>
      <c r="E73" s="28">
        <f t="shared" si="35"/>
        <v>1.1111111111111112E-2</v>
      </c>
      <c r="F73" s="62">
        <f t="shared" si="35"/>
        <v>1.8055555555555554E-2</v>
      </c>
      <c r="G73" s="77">
        <v>2</v>
      </c>
      <c r="H73" s="68"/>
      <c r="I73" s="5"/>
      <c r="J73" s="6">
        <f t="shared" si="36"/>
        <v>0.25416666666666665</v>
      </c>
      <c r="K73" s="5"/>
      <c r="L73" s="6"/>
      <c r="M73" s="6">
        <v>0.30555555555555552</v>
      </c>
      <c r="N73" s="6">
        <f t="shared" si="43"/>
        <v>0.30972222222222223</v>
      </c>
      <c r="O73" s="6"/>
      <c r="P73" s="6">
        <f t="shared" si="37"/>
        <v>0.33750000000000002</v>
      </c>
      <c r="Q73" s="6"/>
      <c r="R73" s="6">
        <f t="shared" si="33"/>
        <v>0.42083333333333328</v>
      </c>
      <c r="S73" s="6"/>
      <c r="T73" s="6">
        <f t="shared" si="38"/>
        <v>0.50416666666666665</v>
      </c>
      <c r="U73" s="6"/>
      <c r="V73" s="6"/>
      <c r="W73" s="6">
        <f t="shared" si="44"/>
        <v>0.5527777777777777</v>
      </c>
      <c r="X73" s="6"/>
      <c r="Y73" s="18"/>
      <c r="Z73" s="6">
        <f t="shared" si="45"/>
        <v>0.58750000000000002</v>
      </c>
      <c r="AA73" s="6"/>
      <c r="AB73" s="6">
        <f t="shared" si="39"/>
        <v>0.62916666666666665</v>
      </c>
      <c r="AC73" s="6">
        <f t="shared" si="46"/>
        <v>0.6465277777777777</v>
      </c>
      <c r="AD73" s="18"/>
      <c r="AE73" s="6">
        <f t="shared" si="47"/>
        <v>0.67083333333333328</v>
      </c>
      <c r="AF73" s="6"/>
      <c r="AG73" s="18"/>
      <c r="AH73" s="6">
        <f t="shared" si="40"/>
        <v>0.71249999999999991</v>
      </c>
      <c r="AI73" s="18"/>
      <c r="AJ73" s="6">
        <f t="shared" si="41"/>
        <v>0.75416666666666654</v>
      </c>
      <c r="AK73" s="6"/>
      <c r="AL73" s="164">
        <f t="shared" si="42"/>
        <v>0.79583333333333328</v>
      </c>
    </row>
    <row r="74" spans="1:38" x14ac:dyDescent="0.3">
      <c r="A74" s="242"/>
      <c r="B74" s="163" t="s">
        <v>42</v>
      </c>
      <c r="C74" s="28">
        <v>1.2499999999999999E-2</v>
      </c>
      <c r="D74" s="42">
        <f t="shared" si="34"/>
        <v>1.9444444444444445E-2</v>
      </c>
      <c r="E74" s="28">
        <f t="shared" si="35"/>
        <v>1.2499999999999999E-2</v>
      </c>
      <c r="F74" s="62">
        <f t="shared" si="35"/>
        <v>1.9444444444444445E-2</v>
      </c>
      <c r="G74" s="77">
        <v>2</v>
      </c>
      <c r="H74" s="68"/>
      <c r="I74" s="5"/>
      <c r="J74" s="6">
        <f t="shared" si="36"/>
        <v>0.25555555555555554</v>
      </c>
      <c r="K74" s="5"/>
      <c r="L74" s="6"/>
      <c r="M74" s="6">
        <v>0.30694444444444441</v>
      </c>
      <c r="N74" s="6">
        <f t="shared" si="43"/>
        <v>0.31111111111111112</v>
      </c>
      <c r="O74" s="6"/>
      <c r="P74" s="6">
        <f t="shared" si="37"/>
        <v>0.33888888888888891</v>
      </c>
      <c r="Q74" s="6"/>
      <c r="R74" s="6">
        <f t="shared" si="33"/>
        <v>0.42222222222222217</v>
      </c>
      <c r="S74" s="6"/>
      <c r="T74" s="6">
        <f t="shared" si="38"/>
        <v>0.50555555555555554</v>
      </c>
      <c r="U74" s="6"/>
      <c r="V74" s="6"/>
      <c r="W74" s="6">
        <f t="shared" si="44"/>
        <v>0.55416666666666659</v>
      </c>
      <c r="X74" s="6"/>
      <c r="Y74" s="18"/>
      <c r="Z74" s="6">
        <f t="shared" si="45"/>
        <v>0.58888888888888891</v>
      </c>
      <c r="AA74" s="6"/>
      <c r="AB74" s="6">
        <f t="shared" si="39"/>
        <v>0.63055555555555554</v>
      </c>
      <c r="AC74" s="6">
        <f t="shared" si="46"/>
        <v>0.64791666666666659</v>
      </c>
      <c r="AD74" s="18"/>
      <c r="AE74" s="6">
        <f t="shared" si="47"/>
        <v>0.67222222222222217</v>
      </c>
      <c r="AF74" s="6"/>
      <c r="AG74" s="18"/>
      <c r="AH74" s="6">
        <f t="shared" si="40"/>
        <v>0.7138888888888888</v>
      </c>
      <c r="AI74" s="18"/>
      <c r="AJ74" s="6">
        <f t="shared" si="41"/>
        <v>0.75555555555555542</v>
      </c>
      <c r="AK74" s="6"/>
      <c r="AL74" s="164">
        <f t="shared" si="42"/>
        <v>0.79722222222222217</v>
      </c>
    </row>
    <row r="75" spans="1:38" x14ac:dyDescent="0.3">
      <c r="A75" s="242"/>
      <c r="B75" s="163" t="s">
        <v>52</v>
      </c>
      <c r="C75" s="28">
        <v>1.3194444444444444E-2</v>
      </c>
      <c r="D75" s="42">
        <f t="shared" si="34"/>
        <v>2.0138888888888887E-2</v>
      </c>
      <c r="E75" s="28">
        <f t="shared" si="35"/>
        <v>1.3194444444444444E-2</v>
      </c>
      <c r="F75" s="62">
        <f t="shared" si="35"/>
        <v>2.0138888888888887E-2</v>
      </c>
      <c r="G75" s="77">
        <v>1</v>
      </c>
      <c r="H75" s="68"/>
      <c r="I75" s="5"/>
      <c r="J75" s="6">
        <f t="shared" si="36"/>
        <v>0.25624999999999998</v>
      </c>
      <c r="K75" s="5"/>
      <c r="L75" s="6"/>
      <c r="M75" s="6">
        <v>0.30763888888888891</v>
      </c>
      <c r="N75" s="6">
        <f t="shared" si="43"/>
        <v>0.31180555555555556</v>
      </c>
      <c r="O75" s="6"/>
      <c r="P75" s="6">
        <f t="shared" si="37"/>
        <v>0.33958333333333335</v>
      </c>
      <c r="Q75" s="6"/>
      <c r="R75" s="6">
        <f t="shared" si="33"/>
        <v>0.42291666666666661</v>
      </c>
      <c r="S75" s="6"/>
      <c r="T75" s="6">
        <f t="shared" si="38"/>
        <v>0.50624999999999998</v>
      </c>
      <c r="U75" s="6"/>
      <c r="V75" s="6"/>
      <c r="W75" s="6">
        <f t="shared" si="44"/>
        <v>0.55486111111111103</v>
      </c>
      <c r="X75" s="6"/>
      <c r="Y75" s="18"/>
      <c r="Z75" s="6">
        <f t="shared" si="45"/>
        <v>0.58958333333333335</v>
      </c>
      <c r="AA75" s="6"/>
      <c r="AB75" s="6">
        <f t="shared" si="39"/>
        <v>0.63124999999999998</v>
      </c>
      <c r="AC75" s="6">
        <f t="shared" si="46"/>
        <v>0.64861111111111103</v>
      </c>
      <c r="AD75" s="18"/>
      <c r="AE75" s="6">
        <f t="shared" si="47"/>
        <v>0.67291666666666661</v>
      </c>
      <c r="AF75" s="6"/>
      <c r="AG75" s="18"/>
      <c r="AH75" s="6">
        <f t="shared" si="40"/>
        <v>0.71458333333333324</v>
      </c>
      <c r="AI75" s="18"/>
      <c r="AJ75" s="6">
        <f t="shared" si="41"/>
        <v>0.75624999999999987</v>
      </c>
      <c r="AK75" s="6"/>
      <c r="AL75" s="164">
        <f t="shared" si="42"/>
        <v>0.79791666666666661</v>
      </c>
    </row>
    <row r="76" spans="1:38" s="4" customFormat="1" ht="15.6" x14ac:dyDescent="0.3">
      <c r="A76" s="242"/>
      <c r="B76" s="165" t="s">
        <v>51</v>
      </c>
      <c r="C76" s="82">
        <v>1.3888888888888888E-2</v>
      </c>
      <c r="D76" s="82">
        <f t="shared" si="34"/>
        <v>2.0833333333333332E-2</v>
      </c>
      <c r="E76" s="82">
        <f t="shared" si="35"/>
        <v>1.3888888888888888E-2</v>
      </c>
      <c r="F76" s="86">
        <f t="shared" si="35"/>
        <v>2.0833333333333332E-2</v>
      </c>
      <c r="G76" s="99">
        <v>1</v>
      </c>
      <c r="H76" s="70"/>
      <c r="I76" s="11"/>
      <c r="J76" s="12">
        <f t="shared" si="36"/>
        <v>0.25694444444444442</v>
      </c>
      <c r="K76" s="11"/>
      <c r="L76" s="12"/>
      <c r="M76" s="12">
        <v>0.30902777777777779</v>
      </c>
      <c r="N76" s="12">
        <f t="shared" si="43"/>
        <v>0.3125</v>
      </c>
      <c r="O76" s="12"/>
      <c r="P76" s="12">
        <f t="shared" si="37"/>
        <v>0.34027777777777779</v>
      </c>
      <c r="Q76" s="12"/>
      <c r="R76" s="12">
        <f t="shared" si="33"/>
        <v>0.42361111111111105</v>
      </c>
      <c r="S76" s="12"/>
      <c r="T76" s="12">
        <f t="shared" si="38"/>
        <v>0.50694444444444442</v>
      </c>
      <c r="U76" s="12"/>
      <c r="V76" s="12"/>
      <c r="W76" s="12">
        <f t="shared" si="44"/>
        <v>0.55555555555555547</v>
      </c>
      <c r="X76" s="12"/>
      <c r="Y76" s="13"/>
      <c r="Z76" s="12">
        <f t="shared" si="45"/>
        <v>0.59027777777777779</v>
      </c>
      <c r="AA76" s="12"/>
      <c r="AB76" s="12">
        <f t="shared" si="39"/>
        <v>0.63194444444444442</v>
      </c>
      <c r="AC76" s="12">
        <f t="shared" si="46"/>
        <v>0.64930555555555547</v>
      </c>
      <c r="AD76" s="13"/>
      <c r="AE76" s="12">
        <f t="shared" si="47"/>
        <v>0.67361111111111105</v>
      </c>
      <c r="AF76" s="12"/>
      <c r="AG76" s="13"/>
      <c r="AH76" s="12">
        <f t="shared" si="40"/>
        <v>0.71527777777777768</v>
      </c>
      <c r="AI76" s="13"/>
      <c r="AJ76" s="12">
        <f t="shared" si="41"/>
        <v>0.75694444444444431</v>
      </c>
      <c r="AK76" s="12"/>
      <c r="AL76" s="166">
        <f t="shared" si="42"/>
        <v>0.79861111111111105</v>
      </c>
    </row>
    <row r="77" spans="1:38" x14ac:dyDescent="0.3">
      <c r="A77" s="242"/>
      <c r="B77" s="163" t="s">
        <v>43</v>
      </c>
      <c r="C77" s="28">
        <v>1.5277777777777777E-2</v>
      </c>
      <c r="D77" s="42">
        <f t="shared" si="34"/>
        <v>2.222222222222222E-2</v>
      </c>
      <c r="E77" s="28">
        <f t="shared" si="35"/>
        <v>1.5277777777777777E-2</v>
      </c>
      <c r="F77" s="62">
        <f t="shared" si="35"/>
        <v>2.222222222222222E-2</v>
      </c>
      <c r="G77" s="77">
        <v>2</v>
      </c>
      <c r="H77" s="68"/>
      <c r="I77" s="5"/>
      <c r="J77" s="6">
        <f t="shared" si="36"/>
        <v>0.2583333333333333</v>
      </c>
      <c r="K77" s="5"/>
      <c r="L77" s="6"/>
      <c r="M77" s="6">
        <v>0.31041666666666667</v>
      </c>
      <c r="N77" s="6">
        <f t="shared" si="43"/>
        <v>0.31388888888888888</v>
      </c>
      <c r="O77" s="6"/>
      <c r="P77" s="6">
        <f t="shared" si="37"/>
        <v>0.34166666666666667</v>
      </c>
      <c r="Q77" s="6"/>
      <c r="R77" s="6">
        <f t="shared" si="33"/>
        <v>0.42499999999999993</v>
      </c>
      <c r="S77" s="6"/>
      <c r="T77" s="6">
        <f t="shared" si="38"/>
        <v>0.5083333333333333</v>
      </c>
      <c r="U77" s="6"/>
      <c r="V77" s="6"/>
      <c r="W77" s="6">
        <f t="shared" si="44"/>
        <v>0.55694444444444435</v>
      </c>
      <c r="X77" s="6"/>
      <c r="Y77" s="18"/>
      <c r="Z77" s="6">
        <f t="shared" si="45"/>
        <v>0.59166666666666667</v>
      </c>
      <c r="AA77" s="6"/>
      <c r="AB77" s="6">
        <f t="shared" si="39"/>
        <v>0.6333333333333333</v>
      </c>
      <c r="AC77" s="6">
        <f t="shared" si="46"/>
        <v>0.65069444444444435</v>
      </c>
      <c r="AD77" s="18"/>
      <c r="AE77" s="6">
        <f>$AE$60+$E77</f>
        <v>0.67499999999999993</v>
      </c>
      <c r="AF77" s="6"/>
      <c r="AG77" s="18"/>
      <c r="AH77" s="6">
        <f t="shared" si="40"/>
        <v>0.71666666666666656</v>
      </c>
      <c r="AI77" s="18"/>
      <c r="AJ77" s="6">
        <f t="shared" si="41"/>
        <v>0.75833333333333319</v>
      </c>
      <c r="AK77" s="6"/>
      <c r="AL77" s="164">
        <f t="shared" si="42"/>
        <v>0.79999999999999993</v>
      </c>
    </row>
    <row r="78" spans="1:38" ht="15" customHeight="1" x14ac:dyDescent="0.3">
      <c r="A78" s="242"/>
      <c r="B78" s="167" t="s">
        <v>44</v>
      </c>
      <c r="C78" s="41" t="s">
        <v>72</v>
      </c>
      <c r="D78" s="45">
        <v>2.2916666666666669E-2</v>
      </c>
      <c r="E78" s="41" t="s">
        <v>72</v>
      </c>
      <c r="F78" s="56">
        <f>E77+(D78-D77)</f>
        <v>1.5972222222222228E-2</v>
      </c>
      <c r="G78" s="100">
        <v>1</v>
      </c>
      <c r="H78" s="68"/>
      <c r="I78" s="5"/>
      <c r="J78" s="200" t="s">
        <v>72</v>
      </c>
      <c r="K78" s="5"/>
      <c r="L78" s="6"/>
      <c r="M78" s="260" t="s">
        <v>110</v>
      </c>
      <c r="N78" s="235"/>
      <c r="O78" s="6"/>
      <c r="P78" s="200" t="s">
        <v>72</v>
      </c>
      <c r="Q78" s="6"/>
      <c r="R78" s="201">
        <f t="shared" si="33"/>
        <v>0.42569444444444438</v>
      </c>
      <c r="S78" s="6"/>
      <c r="T78" s="200" t="s">
        <v>72</v>
      </c>
      <c r="U78" s="6"/>
      <c r="V78" s="6"/>
      <c r="W78" s="200" t="s">
        <v>72</v>
      </c>
      <c r="X78" s="6"/>
      <c r="Y78" s="18"/>
      <c r="Z78" s="200" t="s">
        <v>72</v>
      </c>
      <c r="AA78" s="6"/>
      <c r="AB78" s="200" t="s">
        <v>72</v>
      </c>
      <c r="AC78" s="200" t="s">
        <v>72</v>
      </c>
      <c r="AD78" s="18"/>
      <c r="AE78" s="200" t="s">
        <v>72</v>
      </c>
      <c r="AF78" s="18"/>
      <c r="AG78" s="18"/>
      <c r="AH78" s="200" t="s">
        <v>72</v>
      </c>
      <c r="AI78" s="18"/>
      <c r="AJ78" s="200" t="s">
        <v>72</v>
      </c>
      <c r="AK78" s="6"/>
      <c r="AL78" s="202" t="s">
        <v>72</v>
      </c>
    </row>
    <row r="79" spans="1:38" ht="15.75" customHeight="1" x14ac:dyDescent="0.3">
      <c r="A79" s="242"/>
      <c r="B79" s="167" t="s">
        <v>45</v>
      </c>
      <c r="C79" s="41" t="s">
        <v>72</v>
      </c>
      <c r="D79" s="45">
        <v>2.361111111111111E-2</v>
      </c>
      <c r="E79" s="41" t="s">
        <v>72</v>
      </c>
      <c r="F79" s="56">
        <f t="shared" ref="F79:F98" si="48">F78+(D79-D78)</f>
        <v>1.666666666666667E-2</v>
      </c>
      <c r="G79" s="100">
        <v>1</v>
      </c>
      <c r="H79" s="68"/>
      <c r="I79" s="5"/>
      <c r="J79" s="200" t="s">
        <v>72</v>
      </c>
      <c r="K79" s="5"/>
      <c r="L79" s="18"/>
      <c r="M79" s="200" t="s">
        <v>72</v>
      </c>
      <c r="N79" s="200" t="s">
        <v>72</v>
      </c>
      <c r="O79" s="18"/>
      <c r="P79" s="200" t="s">
        <v>72</v>
      </c>
      <c r="Q79" s="18"/>
      <c r="R79" s="201">
        <f t="shared" si="33"/>
        <v>0.42638888888888882</v>
      </c>
      <c r="S79" s="18"/>
      <c r="T79" s="200" t="s">
        <v>72</v>
      </c>
      <c r="U79" s="18"/>
      <c r="V79" s="18"/>
      <c r="W79" s="200" t="s">
        <v>72</v>
      </c>
      <c r="X79" s="18"/>
      <c r="Y79" s="18"/>
      <c r="Z79" s="200" t="s">
        <v>72</v>
      </c>
      <c r="AA79" s="18"/>
      <c r="AB79" s="200" t="s">
        <v>72</v>
      </c>
      <c r="AC79" s="200" t="s">
        <v>72</v>
      </c>
      <c r="AD79" s="18"/>
      <c r="AE79" s="200" t="s">
        <v>72</v>
      </c>
      <c r="AF79" s="18"/>
      <c r="AG79" s="18"/>
      <c r="AH79" s="200" t="s">
        <v>72</v>
      </c>
      <c r="AI79" s="18"/>
      <c r="AJ79" s="200" t="s">
        <v>72</v>
      </c>
      <c r="AK79" s="18"/>
      <c r="AL79" s="202" t="s">
        <v>72</v>
      </c>
    </row>
    <row r="80" spans="1:38" x14ac:dyDescent="0.3">
      <c r="A80" s="242"/>
      <c r="B80" s="167" t="s">
        <v>46</v>
      </c>
      <c r="C80" s="41" t="s">
        <v>72</v>
      </c>
      <c r="D80" s="45">
        <v>2.6388888888888889E-2</v>
      </c>
      <c r="E80" s="41" t="s">
        <v>72</v>
      </c>
      <c r="F80" s="56">
        <f t="shared" si="48"/>
        <v>1.9444444444444448E-2</v>
      </c>
      <c r="G80" s="100">
        <v>4</v>
      </c>
      <c r="H80" s="68"/>
      <c r="I80" s="5"/>
      <c r="J80" s="200" t="s">
        <v>72</v>
      </c>
      <c r="K80" s="5"/>
      <c r="L80" s="18"/>
      <c r="M80" s="200" t="s">
        <v>72</v>
      </c>
      <c r="N80" s="200" t="s">
        <v>72</v>
      </c>
      <c r="O80" s="18"/>
      <c r="P80" s="200" t="s">
        <v>72</v>
      </c>
      <c r="Q80" s="18"/>
      <c r="R80" s="201">
        <f t="shared" si="33"/>
        <v>0.42916666666666664</v>
      </c>
      <c r="S80" s="18"/>
      <c r="T80" s="200" t="s">
        <v>72</v>
      </c>
      <c r="U80" s="18"/>
      <c r="V80" s="18"/>
      <c r="W80" s="200" t="s">
        <v>72</v>
      </c>
      <c r="X80" s="18"/>
      <c r="Y80" s="18"/>
      <c r="Z80" s="200" t="s">
        <v>72</v>
      </c>
      <c r="AA80" s="18"/>
      <c r="AB80" s="200" t="s">
        <v>72</v>
      </c>
      <c r="AC80" s="200" t="s">
        <v>72</v>
      </c>
      <c r="AD80" s="18"/>
      <c r="AE80" s="200" t="s">
        <v>72</v>
      </c>
      <c r="AF80" s="18"/>
      <c r="AG80" s="18"/>
      <c r="AH80" s="200" t="s">
        <v>72</v>
      </c>
      <c r="AI80" s="18"/>
      <c r="AJ80" s="200" t="s">
        <v>72</v>
      </c>
      <c r="AK80" s="18"/>
      <c r="AL80" s="202" t="s">
        <v>72</v>
      </c>
    </row>
    <row r="81" spans="1:38" x14ac:dyDescent="0.3">
      <c r="A81" s="242"/>
      <c r="B81" s="167" t="s">
        <v>47</v>
      </c>
      <c r="C81" s="41" t="s">
        <v>72</v>
      </c>
      <c r="D81" s="45">
        <v>3.0555555555555555E-2</v>
      </c>
      <c r="E81" s="41" t="s">
        <v>72</v>
      </c>
      <c r="F81" s="56">
        <f t="shared" si="48"/>
        <v>2.3611111111111114E-2</v>
      </c>
      <c r="G81" s="100">
        <v>6</v>
      </c>
      <c r="H81" s="68"/>
      <c r="I81" s="5"/>
      <c r="J81" s="200" t="s">
        <v>72</v>
      </c>
      <c r="K81" s="5"/>
      <c r="L81" s="18"/>
      <c r="M81" s="200" t="s">
        <v>72</v>
      </c>
      <c r="N81" s="200" t="s">
        <v>72</v>
      </c>
      <c r="O81" s="18"/>
      <c r="P81" s="200" t="s">
        <v>72</v>
      </c>
      <c r="Q81" s="18"/>
      <c r="R81" s="201">
        <f t="shared" si="33"/>
        <v>0.43333333333333329</v>
      </c>
      <c r="S81" s="18"/>
      <c r="T81" s="200" t="s">
        <v>72</v>
      </c>
      <c r="U81" s="18"/>
      <c r="V81" s="18"/>
      <c r="W81" s="200" t="s">
        <v>72</v>
      </c>
      <c r="X81" s="18"/>
      <c r="Y81" s="18"/>
      <c r="Z81" s="200" t="s">
        <v>72</v>
      </c>
      <c r="AA81" s="18"/>
      <c r="AB81" s="200" t="s">
        <v>72</v>
      </c>
      <c r="AC81" s="200" t="s">
        <v>72</v>
      </c>
      <c r="AD81" s="18"/>
      <c r="AE81" s="200" t="s">
        <v>72</v>
      </c>
      <c r="AF81" s="18"/>
      <c r="AG81" s="18"/>
      <c r="AH81" s="200" t="s">
        <v>72</v>
      </c>
      <c r="AI81" s="18"/>
      <c r="AJ81" s="200" t="s">
        <v>72</v>
      </c>
      <c r="AK81" s="18"/>
      <c r="AL81" s="202" t="s">
        <v>72</v>
      </c>
    </row>
    <row r="82" spans="1:38" x14ac:dyDescent="0.3">
      <c r="A82" s="242"/>
      <c r="B82" s="167" t="s">
        <v>48</v>
      </c>
      <c r="C82" s="41" t="s">
        <v>72</v>
      </c>
      <c r="D82" s="45">
        <v>3.125E-2</v>
      </c>
      <c r="E82" s="41" t="s">
        <v>72</v>
      </c>
      <c r="F82" s="56">
        <f t="shared" si="48"/>
        <v>2.4305555555555559E-2</v>
      </c>
      <c r="G82" s="100">
        <v>1</v>
      </c>
      <c r="H82" s="68"/>
      <c r="I82" s="5"/>
      <c r="J82" s="200" t="s">
        <v>72</v>
      </c>
      <c r="K82" s="5"/>
      <c r="L82" s="18"/>
      <c r="M82" s="200" t="s">
        <v>72</v>
      </c>
      <c r="N82" s="200" t="s">
        <v>72</v>
      </c>
      <c r="O82" s="18"/>
      <c r="P82" s="200" t="s">
        <v>72</v>
      </c>
      <c r="Q82" s="18"/>
      <c r="R82" s="201">
        <f t="shared" si="33"/>
        <v>0.43402777777777773</v>
      </c>
      <c r="S82" s="18"/>
      <c r="T82" s="200" t="s">
        <v>72</v>
      </c>
      <c r="U82" s="18"/>
      <c r="V82" s="18"/>
      <c r="W82" s="200" t="s">
        <v>72</v>
      </c>
      <c r="X82" s="18"/>
      <c r="Y82" s="18"/>
      <c r="Z82" s="200" t="s">
        <v>72</v>
      </c>
      <c r="AA82" s="18"/>
      <c r="AB82" s="200" t="s">
        <v>72</v>
      </c>
      <c r="AC82" s="200" t="s">
        <v>72</v>
      </c>
      <c r="AD82" s="18"/>
      <c r="AE82" s="200" t="s">
        <v>72</v>
      </c>
      <c r="AF82" s="18"/>
      <c r="AG82" s="18"/>
      <c r="AH82" s="200" t="s">
        <v>72</v>
      </c>
      <c r="AI82" s="18"/>
      <c r="AJ82" s="200" t="s">
        <v>72</v>
      </c>
      <c r="AK82" s="18"/>
      <c r="AL82" s="202" t="s">
        <v>72</v>
      </c>
    </row>
    <row r="83" spans="1:38" x14ac:dyDescent="0.3">
      <c r="A83" s="242"/>
      <c r="B83" s="167" t="s">
        <v>49</v>
      </c>
      <c r="C83" s="41" t="s">
        <v>72</v>
      </c>
      <c r="D83" s="45">
        <v>3.1944444444444449E-2</v>
      </c>
      <c r="E83" s="41" t="s">
        <v>72</v>
      </c>
      <c r="F83" s="56">
        <f t="shared" si="48"/>
        <v>2.5000000000000008E-2</v>
      </c>
      <c r="G83" s="100">
        <v>1</v>
      </c>
      <c r="H83" s="68"/>
      <c r="I83" s="5"/>
      <c r="J83" s="200" t="s">
        <v>72</v>
      </c>
      <c r="K83" s="5"/>
      <c r="L83" s="18"/>
      <c r="M83" s="200" t="s">
        <v>72</v>
      </c>
      <c r="N83" s="200" t="s">
        <v>72</v>
      </c>
      <c r="O83" s="18"/>
      <c r="P83" s="200" t="s">
        <v>72</v>
      </c>
      <c r="Q83" s="18"/>
      <c r="R83" s="201">
        <f t="shared" si="33"/>
        <v>0.43472222222222218</v>
      </c>
      <c r="S83" s="18"/>
      <c r="T83" s="200" t="s">
        <v>72</v>
      </c>
      <c r="U83" s="18"/>
      <c r="V83" s="18"/>
      <c r="W83" s="200" t="s">
        <v>72</v>
      </c>
      <c r="X83" s="18"/>
      <c r="Y83" s="18"/>
      <c r="Z83" s="200" t="s">
        <v>72</v>
      </c>
      <c r="AA83" s="18"/>
      <c r="AB83" s="200" t="s">
        <v>72</v>
      </c>
      <c r="AC83" s="200" t="s">
        <v>72</v>
      </c>
      <c r="AD83" s="18"/>
      <c r="AE83" s="200" t="s">
        <v>72</v>
      </c>
      <c r="AF83" s="18"/>
      <c r="AG83" s="18"/>
      <c r="AH83" s="200" t="s">
        <v>72</v>
      </c>
      <c r="AI83" s="18"/>
      <c r="AJ83" s="200" t="s">
        <v>72</v>
      </c>
      <c r="AK83" s="18"/>
      <c r="AL83" s="202" t="s">
        <v>72</v>
      </c>
    </row>
    <row r="84" spans="1:38" x14ac:dyDescent="0.3">
      <c r="A84" s="242"/>
      <c r="B84" s="167" t="s">
        <v>50</v>
      </c>
      <c r="C84" s="41" t="s">
        <v>72</v>
      </c>
      <c r="D84" s="45">
        <v>3.5416666666666666E-2</v>
      </c>
      <c r="E84" s="41" t="s">
        <v>72</v>
      </c>
      <c r="F84" s="56">
        <f t="shared" si="48"/>
        <v>2.8472222222222225E-2</v>
      </c>
      <c r="G84" s="100">
        <v>5</v>
      </c>
      <c r="H84" s="68"/>
      <c r="I84" s="5"/>
      <c r="J84" s="200" t="s">
        <v>72</v>
      </c>
      <c r="K84" s="5"/>
      <c r="L84" s="18"/>
      <c r="M84" s="200" t="s">
        <v>72</v>
      </c>
      <c r="N84" s="200" t="s">
        <v>72</v>
      </c>
      <c r="O84" s="18"/>
      <c r="P84" s="200" t="s">
        <v>72</v>
      </c>
      <c r="Q84" s="18"/>
      <c r="R84" s="201">
        <f t="shared" si="33"/>
        <v>0.43819444444444439</v>
      </c>
      <c r="S84" s="18"/>
      <c r="T84" s="200" t="s">
        <v>72</v>
      </c>
      <c r="U84" s="18"/>
      <c r="V84" s="18"/>
      <c r="W84" s="200" t="s">
        <v>72</v>
      </c>
      <c r="X84" s="18"/>
      <c r="Y84" s="18"/>
      <c r="Z84" s="200" t="s">
        <v>72</v>
      </c>
      <c r="AA84" s="18"/>
      <c r="AB84" s="200" t="s">
        <v>72</v>
      </c>
      <c r="AC84" s="200" t="s">
        <v>72</v>
      </c>
      <c r="AD84" s="18"/>
      <c r="AE84" s="200" t="s">
        <v>72</v>
      </c>
      <c r="AF84" s="18"/>
      <c r="AG84" s="18"/>
      <c r="AH84" s="200" t="s">
        <v>72</v>
      </c>
      <c r="AI84" s="18"/>
      <c r="AJ84" s="200" t="s">
        <v>72</v>
      </c>
      <c r="AK84" s="18"/>
      <c r="AL84" s="202" t="s">
        <v>72</v>
      </c>
    </row>
    <row r="85" spans="1:38" x14ac:dyDescent="0.3">
      <c r="A85" s="242"/>
      <c r="B85" s="173" t="s">
        <v>75</v>
      </c>
      <c r="C85" s="28">
        <v>1.5972222222222224E-2</v>
      </c>
      <c r="D85" s="42">
        <v>3.6111111111111115E-2</v>
      </c>
      <c r="E85" s="28">
        <f t="shared" ref="E85:E98" si="49">C85</f>
        <v>1.5972222222222224E-2</v>
      </c>
      <c r="F85" s="56">
        <f t="shared" si="48"/>
        <v>2.9166666666666674E-2</v>
      </c>
      <c r="G85" s="78">
        <v>1</v>
      </c>
      <c r="H85" s="68"/>
      <c r="I85" s="5"/>
      <c r="J85" s="6">
        <f t="shared" ref="J85:J98" si="50">$J$60+$C85</f>
        <v>0.2590277777777778</v>
      </c>
      <c r="K85" s="5"/>
      <c r="L85" s="6"/>
      <c r="M85" s="6">
        <v>0.31111111111111112</v>
      </c>
      <c r="N85" s="6">
        <f t="shared" ref="N85:N98" si="51">$N$60+C85</f>
        <v>0.31458333333333333</v>
      </c>
      <c r="O85" s="6"/>
      <c r="P85" s="6">
        <f t="shared" ref="P85:P98" si="52">$P$60+$C85</f>
        <v>0.34236111111111112</v>
      </c>
      <c r="Q85" s="6"/>
      <c r="R85" s="6">
        <f t="shared" si="33"/>
        <v>0.43888888888888883</v>
      </c>
      <c r="S85" s="6"/>
      <c r="T85" s="6">
        <f t="shared" ref="T85:T98" si="53">$T$60+$C85</f>
        <v>0.50902777777777786</v>
      </c>
      <c r="U85" s="6"/>
      <c r="V85" s="6"/>
      <c r="W85" s="6">
        <f t="shared" si="44"/>
        <v>0.55763888888888891</v>
      </c>
      <c r="X85" s="6"/>
      <c r="Y85" s="18"/>
      <c r="Z85" s="6">
        <f t="shared" si="45"/>
        <v>0.59236111111111123</v>
      </c>
      <c r="AA85" s="6"/>
      <c r="AB85" s="6">
        <f t="shared" ref="AB85:AB91" si="54">$AB$60+$C85</f>
        <v>0.63402777777777786</v>
      </c>
      <c r="AC85" s="6">
        <f t="shared" si="46"/>
        <v>0.65138888888888891</v>
      </c>
      <c r="AD85" s="18"/>
      <c r="AE85" s="6">
        <v>0.67569444444444438</v>
      </c>
      <c r="AF85" s="6"/>
      <c r="AG85" s="18"/>
      <c r="AH85" s="6">
        <f t="shared" ref="AH85:AH98" si="55">$AH$60+$C85</f>
        <v>0.71736111111111112</v>
      </c>
      <c r="AI85" s="18"/>
      <c r="AJ85" s="6">
        <f t="shared" ref="AJ85:AJ98" si="56">$AJ$60+$C85</f>
        <v>0.75902777777777775</v>
      </c>
      <c r="AK85" s="6"/>
      <c r="AL85" s="164">
        <f t="shared" ref="AL85:AL98" si="57">$AL$60+$C85</f>
        <v>0.80069444444444449</v>
      </c>
    </row>
    <row r="86" spans="1:38" x14ac:dyDescent="0.3">
      <c r="A86" s="242"/>
      <c r="B86" s="163" t="s">
        <v>41</v>
      </c>
      <c r="C86" s="28">
        <v>1.7361111111111112E-2</v>
      </c>
      <c r="D86" s="42">
        <f t="shared" ref="D86:D98" si="58">D85+(C86-C85)</f>
        <v>3.7500000000000006E-2</v>
      </c>
      <c r="E86" s="28">
        <f t="shared" si="49"/>
        <v>1.7361111111111112E-2</v>
      </c>
      <c r="F86" s="56">
        <f t="shared" si="48"/>
        <v>3.0555555555555565E-2</v>
      </c>
      <c r="G86" s="78">
        <v>2</v>
      </c>
      <c r="H86" s="68"/>
      <c r="I86" s="5"/>
      <c r="J86" s="6">
        <f t="shared" si="50"/>
        <v>0.26041666666666669</v>
      </c>
      <c r="K86" s="5"/>
      <c r="L86" s="6"/>
      <c r="M86" s="6">
        <v>0.3125</v>
      </c>
      <c r="N86" s="6">
        <f t="shared" si="51"/>
        <v>0.31597222222222221</v>
      </c>
      <c r="O86" s="6"/>
      <c r="P86" s="6">
        <f t="shared" si="52"/>
        <v>0.34375</v>
      </c>
      <c r="Q86" s="6"/>
      <c r="R86" s="6">
        <f t="shared" si="33"/>
        <v>0.44027777777777777</v>
      </c>
      <c r="S86" s="6"/>
      <c r="T86" s="6">
        <f t="shared" si="53"/>
        <v>0.51041666666666674</v>
      </c>
      <c r="U86" s="6"/>
      <c r="V86" s="6"/>
      <c r="W86" s="6">
        <f t="shared" si="44"/>
        <v>0.55902777777777779</v>
      </c>
      <c r="X86" s="6"/>
      <c r="Y86" s="18"/>
      <c r="Z86" s="6">
        <f t="shared" si="45"/>
        <v>0.59375000000000011</v>
      </c>
      <c r="AA86" s="6"/>
      <c r="AB86" s="6">
        <f t="shared" si="54"/>
        <v>0.63541666666666674</v>
      </c>
      <c r="AC86" s="6">
        <f t="shared" si="46"/>
        <v>0.65277777777777779</v>
      </c>
      <c r="AD86" s="18"/>
      <c r="AE86" s="6">
        <v>0.67708333333333337</v>
      </c>
      <c r="AF86" s="6"/>
      <c r="AG86" s="18"/>
      <c r="AH86" s="6">
        <f t="shared" si="55"/>
        <v>0.71875</v>
      </c>
      <c r="AI86" s="18"/>
      <c r="AJ86" s="6">
        <f t="shared" si="56"/>
        <v>0.76041666666666663</v>
      </c>
      <c r="AK86" s="6"/>
      <c r="AL86" s="164">
        <f t="shared" si="57"/>
        <v>0.80208333333333337</v>
      </c>
    </row>
    <row r="87" spans="1:38" s="4" customFormat="1" ht="15.6" x14ac:dyDescent="0.3">
      <c r="A87" s="242"/>
      <c r="B87" s="165" t="s">
        <v>70</v>
      </c>
      <c r="C87" s="82">
        <v>1.8749999999999999E-2</v>
      </c>
      <c r="D87" s="82">
        <f t="shared" si="58"/>
        <v>3.888888888888889E-2</v>
      </c>
      <c r="E87" s="82">
        <f t="shared" si="49"/>
        <v>1.8749999999999999E-2</v>
      </c>
      <c r="F87" s="56">
        <f t="shared" si="48"/>
        <v>3.1944444444444449E-2</v>
      </c>
      <c r="G87" s="101">
        <v>2</v>
      </c>
      <c r="H87" s="70"/>
      <c r="I87" s="11"/>
      <c r="J87" s="12">
        <f t="shared" si="50"/>
        <v>0.26180555555555557</v>
      </c>
      <c r="K87" s="11"/>
      <c r="L87" s="12"/>
      <c r="M87" s="12">
        <v>0.31388888888888888</v>
      </c>
      <c r="N87" s="12">
        <f t="shared" si="51"/>
        <v>0.31736111111111109</v>
      </c>
      <c r="O87" s="12"/>
      <c r="P87" s="12">
        <f t="shared" si="52"/>
        <v>0.34513888888888888</v>
      </c>
      <c r="Q87" s="12"/>
      <c r="R87" s="12">
        <f t="shared" si="33"/>
        <v>0.44166666666666665</v>
      </c>
      <c r="S87" s="12"/>
      <c r="T87" s="12">
        <f t="shared" si="53"/>
        <v>0.51180555555555562</v>
      </c>
      <c r="U87" s="12"/>
      <c r="V87" s="12"/>
      <c r="W87" s="12">
        <f t="shared" si="44"/>
        <v>0.56041666666666667</v>
      </c>
      <c r="X87" s="12"/>
      <c r="Y87" s="13"/>
      <c r="Z87" s="12">
        <f t="shared" si="45"/>
        <v>0.59513888888888899</v>
      </c>
      <c r="AA87" s="12"/>
      <c r="AB87" s="12">
        <f t="shared" si="54"/>
        <v>0.63680555555555562</v>
      </c>
      <c r="AC87" s="12">
        <f t="shared" si="46"/>
        <v>0.65416666666666667</v>
      </c>
      <c r="AD87" s="13"/>
      <c r="AE87" s="12">
        <v>0.67847222222222225</v>
      </c>
      <c r="AF87" s="12"/>
      <c r="AG87" s="13"/>
      <c r="AH87" s="12">
        <f t="shared" si="55"/>
        <v>0.72013888888888888</v>
      </c>
      <c r="AI87" s="13"/>
      <c r="AJ87" s="12">
        <f t="shared" si="56"/>
        <v>0.76180555555555551</v>
      </c>
      <c r="AK87" s="12"/>
      <c r="AL87" s="166">
        <f t="shared" si="57"/>
        <v>0.80347222222222225</v>
      </c>
    </row>
    <row r="88" spans="1:38" x14ac:dyDescent="0.3">
      <c r="A88" s="242"/>
      <c r="B88" s="163" t="s">
        <v>39</v>
      </c>
      <c r="C88" s="28">
        <v>2.013888888888889E-2</v>
      </c>
      <c r="D88" s="42">
        <f t="shared" si="58"/>
        <v>4.027777777777778E-2</v>
      </c>
      <c r="E88" s="28">
        <f t="shared" si="49"/>
        <v>2.013888888888889E-2</v>
      </c>
      <c r="F88" s="56">
        <f t="shared" si="48"/>
        <v>3.333333333333334E-2</v>
      </c>
      <c r="G88" s="78">
        <f t="shared" ref="G88" si="59">G87+(D88-D87)</f>
        <v>2.0013888888888891</v>
      </c>
      <c r="H88" s="68"/>
      <c r="I88" s="5"/>
      <c r="J88" s="6">
        <f t="shared" si="50"/>
        <v>0.26319444444444445</v>
      </c>
      <c r="K88" s="5"/>
      <c r="L88" s="6"/>
      <c r="M88" s="6">
        <v>0.31527777777777777</v>
      </c>
      <c r="N88" s="6">
        <f t="shared" si="51"/>
        <v>0.31874999999999998</v>
      </c>
      <c r="O88" s="6"/>
      <c r="P88" s="6">
        <f t="shared" si="52"/>
        <v>0.34652777777777777</v>
      </c>
      <c r="Q88" s="6"/>
      <c r="R88" s="6">
        <f t="shared" si="33"/>
        <v>0.44305555555555554</v>
      </c>
      <c r="S88" s="6"/>
      <c r="T88" s="6">
        <f t="shared" si="53"/>
        <v>0.51319444444444451</v>
      </c>
      <c r="U88" s="6"/>
      <c r="V88" s="6"/>
      <c r="W88" s="6">
        <f t="shared" si="44"/>
        <v>0.56180555555555556</v>
      </c>
      <c r="X88" s="6"/>
      <c r="Y88" s="18"/>
      <c r="Z88" s="6">
        <f t="shared" si="45"/>
        <v>0.59652777777777788</v>
      </c>
      <c r="AA88" s="6"/>
      <c r="AB88" s="6">
        <f t="shared" si="54"/>
        <v>0.63819444444444451</v>
      </c>
      <c r="AC88" s="6">
        <f t="shared" si="46"/>
        <v>0.65555555555555556</v>
      </c>
      <c r="AD88" s="18"/>
      <c r="AE88" s="6">
        <v>0.67986111111111114</v>
      </c>
      <c r="AF88" s="6"/>
      <c r="AG88" s="18"/>
      <c r="AH88" s="6">
        <f t="shared" si="55"/>
        <v>0.72152777777777777</v>
      </c>
      <c r="AI88" s="18"/>
      <c r="AJ88" s="6">
        <f t="shared" si="56"/>
        <v>0.7631944444444444</v>
      </c>
      <c r="AK88" s="6"/>
      <c r="AL88" s="164">
        <f t="shared" si="57"/>
        <v>0.80486111111111114</v>
      </c>
    </row>
    <row r="89" spans="1:38" x14ac:dyDescent="0.3">
      <c r="A89" s="242"/>
      <c r="B89" s="163" t="s">
        <v>38</v>
      </c>
      <c r="C89" s="28">
        <v>2.1527777777777781E-2</v>
      </c>
      <c r="D89" s="42">
        <f t="shared" si="58"/>
        <v>4.1666666666666671E-2</v>
      </c>
      <c r="E89" s="28">
        <f t="shared" si="49"/>
        <v>2.1527777777777781E-2</v>
      </c>
      <c r="F89" s="56">
        <f t="shared" si="48"/>
        <v>3.4722222222222231E-2</v>
      </c>
      <c r="G89" s="78">
        <v>2</v>
      </c>
      <c r="H89" s="68"/>
      <c r="I89" s="5"/>
      <c r="J89" s="6">
        <f t="shared" si="50"/>
        <v>0.26458333333333334</v>
      </c>
      <c r="K89" s="5"/>
      <c r="L89" s="6"/>
      <c r="M89" s="6">
        <v>0.31666666666666665</v>
      </c>
      <c r="N89" s="6">
        <f t="shared" si="51"/>
        <v>0.32013888888888886</v>
      </c>
      <c r="O89" s="6"/>
      <c r="P89" s="6">
        <f t="shared" si="52"/>
        <v>0.34791666666666665</v>
      </c>
      <c r="Q89" s="6"/>
      <c r="R89" s="6">
        <f t="shared" si="33"/>
        <v>0.44444444444444442</v>
      </c>
      <c r="S89" s="6"/>
      <c r="T89" s="6">
        <f t="shared" si="53"/>
        <v>0.51458333333333339</v>
      </c>
      <c r="U89" s="6"/>
      <c r="V89" s="6"/>
      <c r="W89" s="6">
        <f t="shared" si="44"/>
        <v>0.56319444444444444</v>
      </c>
      <c r="X89" s="6"/>
      <c r="Y89" s="18"/>
      <c r="Z89" s="6">
        <f t="shared" si="45"/>
        <v>0.59791666666666676</v>
      </c>
      <c r="AA89" s="6"/>
      <c r="AB89" s="6">
        <f t="shared" si="54"/>
        <v>0.63958333333333339</v>
      </c>
      <c r="AC89" s="6">
        <f t="shared" si="46"/>
        <v>0.65694444444444444</v>
      </c>
      <c r="AD89" s="18"/>
      <c r="AE89" s="6">
        <v>0.68125000000000002</v>
      </c>
      <c r="AF89" s="6"/>
      <c r="AG89" s="18"/>
      <c r="AH89" s="6">
        <f t="shared" si="55"/>
        <v>0.72291666666666665</v>
      </c>
      <c r="AI89" s="18"/>
      <c r="AJ89" s="6">
        <f t="shared" si="56"/>
        <v>0.76458333333333328</v>
      </c>
      <c r="AK89" s="6"/>
      <c r="AL89" s="164">
        <f t="shared" si="57"/>
        <v>0.80625000000000002</v>
      </c>
    </row>
    <row r="90" spans="1:38" x14ac:dyDescent="0.3">
      <c r="A90" s="242"/>
      <c r="B90" s="163" t="s">
        <v>37</v>
      </c>
      <c r="C90" s="28">
        <v>2.2222222222222223E-2</v>
      </c>
      <c r="D90" s="42">
        <f t="shared" si="58"/>
        <v>4.2361111111111113E-2</v>
      </c>
      <c r="E90" s="28">
        <f t="shared" si="49"/>
        <v>2.2222222222222223E-2</v>
      </c>
      <c r="F90" s="56">
        <f t="shared" si="48"/>
        <v>3.5416666666666673E-2</v>
      </c>
      <c r="G90" s="78">
        <v>1</v>
      </c>
      <c r="H90" s="68"/>
      <c r="I90" s="5"/>
      <c r="J90" s="6">
        <f t="shared" si="50"/>
        <v>0.26527777777777778</v>
      </c>
      <c r="K90" s="5"/>
      <c r="L90" s="6"/>
      <c r="M90" s="6">
        <v>0.31736111111111115</v>
      </c>
      <c r="N90" s="6">
        <v>0.32083333333333336</v>
      </c>
      <c r="O90" s="6"/>
      <c r="P90" s="6">
        <f t="shared" si="52"/>
        <v>0.34861111111111109</v>
      </c>
      <c r="Q90" s="6"/>
      <c r="R90" s="6">
        <f t="shared" si="33"/>
        <v>0.44513888888888886</v>
      </c>
      <c r="S90" s="6"/>
      <c r="T90" s="6">
        <f t="shared" si="53"/>
        <v>0.51527777777777783</v>
      </c>
      <c r="U90" s="6"/>
      <c r="V90" s="6"/>
      <c r="W90" s="6">
        <f t="shared" si="44"/>
        <v>0.56388888888888888</v>
      </c>
      <c r="X90" s="6"/>
      <c r="Y90" s="18"/>
      <c r="Z90" s="6">
        <f t="shared" si="45"/>
        <v>0.5986111111111112</v>
      </c>
      <c r="AA90" s="6"/>
      <c r="AB90" s="6">
        <f t="shared" si="54"/>
        <v>0.64027777777777783</v>
      </c>
      <c r="AC90" s="6">
        <f t="shared" si="46"/>
        <v>0.65763888888888888</v>
      </c>
      <c r="AD90" s="18"/>
      <c r="AE90" s="6">
        <v>0.68194444444444446</v>
      </c>
      <c r="AF90" s="6"/>
      <c r="AG90" s="18"/>
      <c r="AH90" s="6">
        <f t="shared" si="55"/>
        <v>0.72361111111111109</v>
      </c>
      <c r="AI90" s="18"/>
      <c r="AJ90" s="6">
        <f t="shared" si="56"/>
        <v>0.76527777777777772</v>
      </c>
      <c r="AK90" s="6"/>
      <c r="AL90" s="164">
        <f t="shared" si="57"/>
        <v>0.80694444444444446</v>
      </c>
    </row>
    <row r="91" spans="1:38" x14ac:dyDescent="0.3">
      <c r="A91" s="242"/>
      <c r="B91" s="163" t="s">
        <v>36</v>
      </c>
      <c r="C91" s="28">
        <v>2.361111111111111E-2</v>
      </c>
      <c r="D91" s="42">
        <f t="shared" si="58"/>
        <v>4.3749999999999997E-2</v>
      </c>
      <c r="E91" s="28">
        <f t="shared" si="49"/>
        <v>2.361111111111111E-2</v>
      </c>
      <c r="F91" s="56">
        <f t="shared" si="48"/>
        <v>3.6805555555555557E-2</v>
      </c>
      <c r="G91" s="78">
        <v>2</v>
      </c>
      <c r="H91" s="68"/>
      <c r="I91" s="5"/>
      <c r="J91" s="6">
        <f t="shared" si="50"/>
        <v>0.26666666666666666</v>
      </c>
      <c r="K91" s="5"/>
      <c r="L91" s="6"/>
      <c r="M91" s="6">
        <v>0.31875000000000003</v>
      </c>
      <c r="N91" s="6">
        <f t="shared" si="51"/>
        <v>0.32222222222222219</v>
      </c>
      <c r="O91" s="6"/>
      <c r="P91" s="6">
        <f t="shared" si="52"/>
        <v>0.35</v>
      </c>
      <c r="Q91" s="6"/>
      <c r="R91" s="6">
        <f t="shared" si="33"/>
        <v>0.44652777777777775</v>
      </c>
      <c r="S91" s="6"/>
      <c r="T91" s="6">
        <f t="shared" si="53"/>
        <v>0.51666666666666672</v>
      </c>
      <c r="U91" s="6"/>
      <c r="V91" s="6"/>
      <c r="W91" s="6">
        <f t="shared" si="44"/>
        <v>0.56527777777777777</v>
      </c>
      <c r="X91" s="6"/>
      <c r="Y91" s="18"/>
      <c r="Z91" s="6">
        <f t="shared" si="45"/>
        <v>0.60000000000000009</v>
      </c>
      <c r="AA91" s="6"/>
      <c r="AB91" s="6">
        <f t="shared" si="54"/>
        <v>0.64166666666666672</v>
      </c>
      <c r="AC91" s="6">
        <f t="shared" si="46"/>
        <v>0.65902777777777777</v>
      </c>
      <c r="AD91" s="18"/>
      <c r="AE91" s="6">
        <v>0.68333333333333324</v>
      </c>
      <c r="AF91" s="6"/>
      <c r="AG91" s="18"/>
      <c r="AH91" s="6">
        <f t="shared" si="55"/>
        <v>0.72499999999999998</v>
      </c>
      <c r="AI91" s="18"/>
      <c r="AJ91" s="6">
        <f t="shared" si="56"/>
        <v>0.76666666666666661</v>
      </c>
      <c r="AK91" s="6"/>
      <c r="AL91" s="164">
        <f t="shared" si="57"/>
        <v>0.80833333333333335</v>
      </c>
    </row>
    <row r="92" spans="1:38" x14ac:dyDescent="0.3">
      <c r="A92" s="242"/>
      <c r="B92" s="219" t="s">
        <v>103</v>
      </c>
      <c r="C92" s="28"/>
      <c r="D92" s="42"/>
      <c r="E92" s="28"/>
      <c r="F92" s="56"/>
      <c r="G92" s="78"/>
      <c r="H92" s="68"/>
      <c r="I92" s="5"/>
      <c r="J92" s="6"/>
      <c r="K92" s="5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18"/>
      <c r="Z92" s="6"/>
      <c r="AA92" s="6"/>
      <c r="AB92" s="227">
        <v>0.64236111111111105</v>
      </c>
      <c r="AC92" s="6"/>
      <c r="AD92" s="18"/>
      <c r="AE92" s="227">
        <v>0.68402777777777779</v>
      </c>
      <c r="AF92" s="6"/>
      <c r="AG92" s="18"/>
      <c r="AH92" s="6"/>
      <c r="AI92" s="18"/>
      <c r="AJ92" s="6"/>
      <c r="AK92" s="6"/>
      <c r="AL92" s="164"/>
    </row>
    <row r="93" spans="1:38" x14ac:dyDescent="0.3">
      <c r="A93" s="242"/>
      <c r="B93" s="231" t="s">
        <v>106</v>
      </c>
      <c r="C93" s="28"/>
      <c r="D93" s="42"/>
      <c r="E93" s="28"/>
      <c r="F93" s="56"/>
      <c r="G93" s="78"/>
      <c r="H93" s="68"/>
      <c r="I93" s="5"/>
      <c r="J93" s="6"/>
      <c r="K93" s="5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18"/>
      <c r="Z93" s="6"/>
      <c r="AA93" s="6"/>
      <c r="AB93" s="227">
        <v>0.64374999999999993</v>
      </c>
      <c r="AC93" s="6"/>
      <c r="AD93" s="18"/>
      <c r="AE93" s="227">
        <v>0.68541666666666667</v>
      </c>
      <c r="AF93" s="6"/>
      <c r="AG93" s="18"/>
      <c r="AH93" s="6"/>
      <c r="AI93" s="18"/>
      <c r="AJ93" s="6"/>
      <c r="AK93" s="6"/>
      <c r="AL93" s="164"/>
    </row>
    <row r="94" spans="1:38" x14ac:dyDescent="0.3">
      <c r="A94" s="242"/>
      <c r="B94" s="231" t="s">
        <v>102</v>
      </c>
      <c r="C94" s="28"/>
      <c r="D94" s="42"/>
      <c r="E94" s="28"/>
      <c r="F94" s="56"/>
      <c r="G94" s="78"/>
      <c r="H94" s="68"/>
      <c r="I94" s="5"/>
      <c r="J94" s="6"/>
      <c r="K94" s="5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18"/>
      <c r="Z94" s="6"/>
      <c r="AA94" s="6"/>
      <c r="AB94" s="227">
        <v>0.64513888888888882</v>
      </c>
      <c r="AC94" s="6"/>
      <c r="AD94" s="18"/>
      <c r="AE94" s="227">
        <v>0.68680555555555556</v>
      </c>
      <c r="AF94" s="6"/>
      <c r="AG94" s="18"/>
      <c r="AH94" s="6"/>
      <c r="AI94" s="18"/>
      <c r="AJ94" s="6"/>
      <c r="AK94" s="6"/>
      <c r="AL94" s="164"/>
    </row>
    <row r="95" spans="1:38" x14ac:dyDescent="0.3">
      <c r="A95" s="242"/>
      <c r="B95" s="231" t="s">
        <v>105</v>
      </c>
      <c r="C95" s="28"/>
      <c r="D95" s="42"/>
      <c r="E95" s="28"/>
      <c r="F95" s="56"/>
      <c r="G95" s="78"/>
      <c r="H95" s="68"/>
      <c r="I95" s="5"/>
      <c r="J95" s="6"/>
      <c r="K95" s="5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18"/>
      <c r="Z95" s="6"/>
      <c r="AA95" s="6"/>
      <c r="AB95" s="227">
        <v>0.64652777777777781</v>
      </c>
      <c r="AC95" s="6"/>
      <c r="AD95" s="18"/>
      <c r="AE95" s="227">
        <v>0.68819444444444444</v>
      </c>
      <c r="AF95" s="6"/>
      <c r="AG95" s="18"/>
      <c r="AH95" s="6"/>
      <c r="AI95" s="18"/>
      <c r="AJ95" s="6"/>
      <c r="AK95" s="6"/>
      <c r="AL95" s="164"/>
    </row>
    <row r="96" spans="1:38" x14ac:dyDescent="0.3">
      <c r="A96" s="242"/>
      <c r="B96" s="163" t="s">
        <v>35</v>
      </c>
      <c r="C96" s="28">
        <v>2.4305555555555556E-2</v>
      </c>
      <c r="D96" s="42">
        <f>D91+(C96-C91)</f>
        <v>4.4444444444444439E-2</v>
      </c>
      <c r="E96" s="28">
        <f t="shared" si="49"/>
        <v>2.4305555555555556E-2</v>
      </c>
      <c r="F96" s="56">
        <f>F91+(D96-D91)</f>
        <v>3.7499999999999999E-2</v>
      </c>
      <c r="G96" s="78">
        <v>1</v>
      </c>
      <c r="H96" s="68"/>
      <c r="I96" s="5"/>
      <c r="J96" s="6">
        <f t="shared" si="50"/>
        <v>0.2673611111111111</v>
      </c>
      <c r="K96" s="5"/>
      <c r="L96" s="6"/>
      <c r="M96" s="6">
        <v>0.31944444444444448</v>
      </c>
      <c r="N96" s="6">
        <f t="shared" si="51"/>
        <v>0.32291666666666669</v>
      </c>
      <c r="O96" s="6"/>
      <c r="P96" s="6">
        <f t="shared" si="52"/>
        <v>0.35069444444444448</v>
      </c>
      <c r="Q96" s="6"/>
      <c r="R96" s="6">
        <f t="shared" si="33"/>
        <v>0.44722222222222219</v>
      </c>
      <c r="S96" s="6"/>
      <c r="T96" s="6">
        <f t="shared" si="53"/>
        <v>0.51736111111111116</v>
      </c>
      <c r="U96" s="6"/>
      <c r="V96" s="6"/>
      <c r="W96" s="6">
        <f t="shared" si="44"/>
        <v>0.56597222222222221</v>
      </c>
      <c r="X96" s="6"/>
      <c r="Y96" s="18"/>
      <c r="Z96" s="6">
        <f t="shared" si="45"/>
        <v>0.60069444444444453</v>
      </c>
      <c r="AA96" s="6"/>
      <c r="AB96" s="6">
        <v>0.64722222222222225</v>
      </c>
      <c r="AC96" s="6">
        <f t="shared" si="46"/>
        <v>0.65972222222222221</v>
      </c>
      <c r="AD96" s="18"/>
      <c r="AE96" s="6">
        <v>0.68888888888888899</v>
      </c>
      <c r="AF96" s="6"/>
      <c r="AG96" s="18"/>
      <c r="AH96" s="6">
        <f t="shared" si="55"/>
        <v>0.72569444444444442</v>
      </c>
      <c r="AI96" s="18"/>
      <c r="AJ96" s="6">
        <f t="shared" si="56"/>
        <v>0.76736111111111105</v>
      </c>
      <c r="AK96" s="6"/>
      <c r="AL96" s="164">
        <f t="shared" si="57"/>
        <v>0.80902777777777779</v>
      </c>
    </row>
    <row r="97" spans="1:43" x14ac:dyDescent="0.3">
      <c r="A97" s="242"/>
      <c r="B97" s="163" t="s">
        <v>34</v>
      </c>
      <c r="C97" s="28">
        <v>2.5694444444444447E-2</v>
      </c>
      <c r="D97" s="42">
        <f t="shared" si="58"/>
        <v>4.583333333333333E-2</v>
      </c>
      <c r="E97" s="28">
        <f t="shared" si="49"/>
        <v>2.5694444444444447E-2</v>
      </c>
      <c r="F97" s="56">
        <f t="shared" si="48"/>
        <v>3.888888888888889E-2</v>
      </c>
      <c r="G97" s="78">
        <v>2</v>
      </c>
      <c r="H97" s="68"/>
      <c r="I97" s="5"/>
      <c r="J97" s="6">
        <f t="shared" si="50"/>
        <v>0.26874999999999999</v>
      </c>
      <c r="K97" s="5"/>
      <c r="L97" s="6"/>
      <c r="M97" s="6">
        <v>0.32083333333333336</v>
      </c>
      <c r="N97" s="6">
        <f t="shared" si="51"/>
        <v>0.32430555555555557</v>
      </c>
      <c r="O97" s="6"/>
      <c r="P97" s="6">
        <f t="shared" si="52"/>
        <v>0.35208333333333336</v>
      </c>
      <c r="Q97" s="6"/>
      <c r="R97" s="6">
        <f t="shared" si="33"/>
        <v>0.44861111111111107</v>
      </c>
      <c r="S97" s="6"/>
      <c r="T97" s="6">
        <f t="shared" si="53"/>
        <v>0.51875000000000004</v>
      </c>
      <c r="U97" s="6"/>
      <c r="V97" s="6"/>
      <c r="W97" s="6">
        <f t="shared" si="44"/>
        <v>0.56736111111111109</v>
      </c>
      <c r="X97" s="6"/>
      <c r="Y97" s="18"/>
      <c r="Z97" s="6">
        <f t="shared" si="45"/>
        <v>0.60208333333333341</v>
      </c>
      <c r="AA97" s="6"/>
      <c r="AB97" s="6">
        <v>0.64861111111111114</v>
      </c>
      <c r="AC97" s="6">
        <f t="shared" si="46"/>
        <v>0.66111111111111109</v>
      </c>
      <c r="AD97" s="18"/>
      <c r="AE97" s="6">
        <v>0.69027777777777777</v>
      </c>
      <c r="AF97" s="6"/>
      <c r="AG97" s="18"/>
      <c r="AH97" s="6">
        <f t="shared" si="55"/>
        <v>0.7270833333333333</v>
      </c>
      <c r="AI97" s="18"/>
      <c r="AJ97" s="6">
        <f t="shared" si="56"/>
        <v>0.76874999999999993</v>
      </c>
      <c r="AK97" s="6"/>
      <c r="AL97" s="164">
        <f t="shared" si="57"/>
        <v>0.81041666666666667</v>
      </c>
    </row>
    <row r="98" spans="1:43" s="3" customFormat="1" ht="15.6" x14ac:dyDescent="0.3">
      <c r="A98" s="242"/>
      <c r="B98" s="161" t="s">
        <v>30</v>
      </c>
      <c r="C98" s="40">
        <v>2.6388888888888889E-2</v>
      </c>
      <c r="D98" s="44">
        <f t="shared" si="58"/>
        <v>4.6527777777777772E-2</v>
      </c>
      <c r="E98" s="39">
        <f t="shared" si="49"/>
        <v>2.6388888888888889E-2</v>
      </c>
      <c r="F98" s="56">
        <f t="shared" si="48"/>
        <v>3.9583333333333331E-2</v>
      </c>
      <c r="G98" s="79">
        <v>1</v>
      </c>
      <c r="H98" s="69"/>
      <c r="I98" s="8"/>
      <c r="J98" s="10">
        <f t="shared" si="50"/>
        <v>0.26944444444444443</v>
      </c>
      <c r="K98" s="8"/>
      <c r="L98" s="10"/>
      <c r="M98" s="10">
        <v>0.3215277777777778</v>
      </c>
      <c r="N98" s="10">
        <f t="shared" si="51"/>
        <v>0.32500000000000001</v>
      </c>
      <c r="O98" s="10"/>
      <c r="P98" s="10">
        <f t="shared" si="52"/>
        <v>0.3527777777777778</v>
      </c>
      <c r="Q98" s="10"/>
      <c r="R98" s="10">
        <f t="shared" si="33"/>
        <v>0.44930555555555551</v>
      </c>
      <c r="S98" s="10"/>
      <c r="T98" s="10">
        <f t="shared" si="53"/>
        <v>0.51944444444444449</v>
      </c>
      <c r="U98" s="10"/>
      <c r="V98" s="10"/>
      <c r="W98" s="10">
        <f t="shared" si="44"/>
        <v>0.56805555555555554</v>
      </c>
      <c r="X98" s="17"/>
      <c r="Y98" s="17"/>
      <c r="Z98" s="10">
        <f t="shared" si="45"/>
        <v>0.60277777777777786</v>
      </c>
      <c r="AA98" s="10"/>
      <c r="AB98" s="10">
        <v>0.64930555555555558</v>
      </c>
      <c r="AC98" s="10">
        <f t="shared" si="46"/>
        <v>0.66180555555555554</v>
      </c>
      <c r="AD98" s="17"/>
      <c r="AE98" s="10">
        <v>0.69097222222222221</v>
      </c>
      <c r="AF98" s="10"/>
      <c r="AG98" s="17"/>
      <c r="AH98" s="10">
        <f t="shared" si="55"/>
        <v>0.72777777777777775</v>
      </c>
      <c r="AI98" s="17"/>
      <c r="AJ98" s="10">
        <f t="shared" si="56"/>
        <v>0.76944444444444438</v>
      </c>
      <c r="AK98" s="10"/>
      <c r="AL98" s="162">
        <f t="shared" si="57"/>
        <v>0.81111111111111112</v>
      </c>
    </row>
    <row r="99" spans="1:43" x14ac:dyDescent="0.3">
      <c r="A99" s="242"/>
      <c r="B99" s="159" t="s">
        <v>31</v>
      </c>
      <c r="C99" s="41" t="s">
        <v>72</v>
      </c>
      <c r="D99" s="41" t="s">
        <v>72</v>
      </c>
      <c r="E99" s="43">
        <v>2.7777777777777776E-2</v>
      </c>
      <c r="F99" s="60" t="s">
        <v>72</v>
      </c>
      <c r="G99" s="97">
        <v>2</v>
      </c>
      <c r="H99" s="68"/>
      <c r="I99" s="5"/>
      <c r="J99" s="200" t="s">
        <v>72</v>
      </c>
      <c r="K99" s="5"/>
      <c r="L99" s="5"/>
      <c r="M99" s="200" t="s">
        <v>72</v>
      </c>
      <c r="N99" s="200" t="s">
        <v>72</v>
      </c>
      <c r="O99" s="5"/>
      <c r="P99" s="200" t="s">
        <v>72</v>
      </c>
      <c r="Q99" s="18"/>
      <c r="R99" s="200" t="s">
        <v>72</v>
      </c>
      <c r="S99" s="18"/>
      <c r="T99" s="200" t="s">
        <v>72</v>
      </c>
      <c r="U99" s="18"/>
      <c r="V99" s="18"/>
      <c r="W99" s="199">
        <f t="shared" si="44"/>
        <v>0.56944444444444442</v>
      </c>
      <c r="X99" s="6"/>
      <c r="Y99" s="18"/>
      <c r="Z99" s="199">
        <f t="shared" si="45"/>
        <v>0.60416666666666674</v>
      </c>
      <c r="AA99" s="18"/>
      <c r="AB99" s="200" t="s">
        <v>72</v>
      </c>
      <c r="AC99" s="199">
        <f t="shared" si="46"/>
        <v>0.66319444444444442</v>
      </c>
      <c r="AD99" s="18"/>
      <c r="AE99" s="200" t="s">
        <v>72</v>
      </c>
      <c r="AF99" s="200"/>
      <c r="AG99" s="6"/>
      <c r="AH99" s="200" t="s">
        <v>72</v>
      </c>
      <c r="AI99" s="18"/>
      <c r="AJ99" s="200" t="s">
        <v>72</v>
      </c>
      <c r="AK99" s="18"/>
      <c r="AL99" s="202" t="s">
        <v>72</v>
      </c>
    </row>
    <row r="100" spans="1:43" x14ac:dyDescent="0.3">
      <c r="A100" s="242"/>
      <c r="B100" s="159" t="s">
        <v>32</v>
      </c>
      <c r="C100" s="41" t="s">
        <v>72</v>
      </c>
      <c r="D100" s="41" t="s">
        <v>72</v>
      </c>
      <c r="E100" s="43">
        <v>2.9166666666666664E-2</v>
      </c>
      <c r="F100" s="60" t="s">
        <v>72</v>
      </c>
      <c r="G100" s="97">
        <v>2</v>
      </c>
      <c r="H100" s="68"/>
      <c r="I100" s="5"/>
      <c r="J100" s="200" t="s">
        <v>72</v>
      </c>
      <c r="K100" s="5"/>
      <c r="L100" s="5"/>
      <c r="M100" s="200" t="s">
        <v>72</v>
      </c>
      <c r="N100" s="200" t="s">
        <v>72</v>
      </c>
      <c r="O100" s="5"/>
      <c r="P100" s="200" t="s">
        <v>72</v>
      </c>
      <c r="Q100" s="18"/>
      <c r="R100" s="200" t="s">
        <v>72</v>
      </c>
      <c r="S100" s="18"/>
      <c r="T100" s="200" t="s">
        <v>72</v>
      </c>
      <c r="U100" s="18"/>
      <c r="V100" s="18"/>
      <c r="W100" s="199">
        <f t="shared" si="44"/>
        <v>0.5708333333333333</v>
      </c>
      <c r="X100" s="6"/>
      <c r="Y100" s="18"/>
      <c r="Z100" s="199">
        <f t="shared" si="45"/>
        <v>0.60555555555555562</v>
      </c>
      <c r="AA100" s="18"/>
      <c r="AB100" s="200" t="s">
        <v>72</v>
      </c>
      <c r="AC100" s="199">
        <f t="shared" si="46"/>
        <v>0.6645833333333333</v>
      </c>
      <c r="AD100" s="18"/>
      <c r="AE100" s="200" t="s">
        <v>72</v>
      </c>
      <c r="AF100" s="200"/>
      <c r="AG100" s="6"/>
      <c r="AH100" s="200" t="s">
        <v>72</v>
      </c>
      <c r="AI100" s="18"/>
      <c r="AJ100" s="200" t="s">
        <v>72</v>
      </c>
      <c r="AK100" s="18"/>
      <c r="AL100" s="202" t="s">
        <v>72</v>
      </c>
    </row>
    <row r="101" spans="1:43" x14ac:dyDescent="0.3">
      <c r="A101" s="242"/>
      <c r="B101" s="159" t="s">
        <v>33</v>
      </c>
      <c r="C101" s="41" t="s">
        <v>72</v>
      </c>
      <c r="D101" s="41" t="s">
        <v>72</v>
      </c>
      <c r="E101" s="43">
        <v>3.0555555555555555E-2</v>
      </c>
      <c r="F101" s="60" t="s">
        <v>72</v>
      </c>
      <c r="G101" s="97">
        <v>2</v>
      </c>
      <c r="H101" s="68"/>
      <c r="I101" s="5"/>
      <c r="J101" s="200" t="s">
        <v>72</v>
      </c>
      <c r="K101" s="5"/>
      <c r="L101" s="5"/>
      <c r="M101" s="200" t="s">
        <v>72</v>
      </c>
      <c r="N101" s="200" t="s">
        <v>72</v>
      </c>
      <c r="O101" s="5"/>
      <c r="P101" s="200" t="s">
        <v>72</v>
      </c>
      <c r="Q101" s="18"/>
      <c r="R101" s="200" t="s">
        <v>72</v>
      </c>
      <c r="S101" s="18"/>
      <c r="T101" s="200" t="s">
        <v>72</v>
      </c>
      <c r="U101" s="18"/>
      <c r="V101" s="18"/>
      <c r="W101" s="199">
        <f t="shared" si="44"/>
        <v>0.57222222222222219</v>
      </c>
      <c r="X101" s="18"/>
      <c r="Y101" s="18"/>
      <c r="Z101" s="199">
        <f t="shared" si="45"/>
        <v>0.60694444444444451</v>
      </c>
      <c r="AA101" s="18"/>
      <c r="AB101" s="200" t="s">
        <v>72</v>
      </c>
      <c r="AC101" s="199">
        <f t="shared" si="46"/>
        <v>0.66597222222222219</v>
      </c>
      <c r="AD101" s="18"/>
      <c r="AE101" s="200" t="s">
        <v>72</v>
      </c>
      <c r="AF101" s="200"/>
      <c r="AG101" s="6"/>
      <c r="AH101" s="200" t="s">
        <v>72</v>
      </c>
      <c r="AI101" s="18"/>
      <c r="AJ101" s="200" t="s">
        <v>72</v>
      </c>
      <c r="AK101" s="18"/>
      <c r="AL101" s="202" t="s">
        <v>72</v>
      </c>
    </row>
    <row r="102" spans="1:43" x14ac:dyDescent="0.3">
      <c r="A102" s="242"/>
      <c r="B102" s="159" t="s">
        <v>31</v>
      </c>
      <c r="C102" s="41" t="s">
        <v>72</v>
      </c>
      <c r="D102" s="41" t="s">
        <v>72</v>
      </c>
      <c r="E102" s="43">
        <v>3.1944444444444449E-2</v>
      </c>
      <c r="F102" s="60" t="s">
        <v>72</v>
      </c>
      <c r="G102" s="97">
        <v>2</v>
      </c>
      <c r="H102" s="68"/>
      <c r="I102" s="5"/>
      <c r="J102" s="200" t="s">
        <v>72</v>
      </c>
      <c r="K102" s="5"/>
      <c r="L102" s="5"/>
      <c r="M102" s="200" t="s">
        <v>72</v>
      </c>
      <c r="N102" s="200" t="s">
        <v>72</v>
      </c>
      <c r="O102" s="5"/>
      <c r="P102" s="200" t="s">
        <v>72</v>
      </c>
      <c r="Q102" s="18"/>
      <c r="R102" s="200" t="s">
        <v>72</v>
      </c>
      <c r="S102" s="18"/>
      <c r="T102" s="200" t="s">
        <v>72</v>
      </c>
      <c r="U102" s="18"/>
      <c r="V102" s="18"/>
      <c r="W102" s="199">
        <f t="shared" si="44"/>
        <v>0.57361111111111107</v>
      </c>
      <c r="X102" s="18"/>
      <c r="Y102" s="18"/>
      <c r="Z102" s="199">
        <f t="shared" si="45"/>
        <v>0.60833333333333339</v>
      </c>
      <c r="AA102" s="18"/>
      <c r="AB102" s="200" t="s">
        <v>72</v>
      </c>
      <c r="AC102" s="199">
        <f t="shared" si="46"/>
        <v>0.66736111111111107</v>
      </c>
      <c r="AD102" s="18"/>
      <c r="AE102" s="200" t="s">
        <v>72</v>
      </c>
      <c r="AF102" s="200"/>
      <c r="AG102" s="6"/>
      <c r="AH102" s="200" t="s">
        <v>72</v>
      </c>
      <c r="AI102" s="18"/>
      <c r="AJ102" s="200" t="s">
        <v>72</v>
      </c>
      <c r="AK102" s="18"/>
      <c r="AL102" s="202" t="s">
        <v>72</v>
      </c>
    </row>
    <row r="103" spans="1:43" s="3" customFormat="1" ht="16.2" thickBot="1" x14ac:dyDescent="0.35">
      <c r="A103" s="242"/>
      <c r="B103" s="174" t="s">
        <v>93</v>
      </c>
      <c r="C103" s="175">
        <f>C98</f>
        <v>2.6388888888888889E-2</v>
      </c>
      <c r="D103" s="176">
        <f>D98</f>
        <v>4.6527777777777772E-2</v>
      </c>
      <c r="E103" s="177">
        <v>3.3333333333333333E-2</v>
      </c>
      <c r="F103" s="178">
        <f>F98</f>
        <v>3.9583333333333331E-2</v>
      </c>
      <c r="G103" s="179">
        <v>2</v>
      </c>
      <c r="H103" s="180"/>
      <c r="I103" s="181"/>
      <c r="J103" s="184">
        <f>$J$60+$C103</f>
        <v>0.26944444444444443</v>
      </c>
      <c r="K103" s="181"/>
      <c r="L103" s="203"/>
      <c r="M103" s="184">
        <v>0.3215277777777778</v>
      </c>
      <c r="N103" s="184">
        <f>$N$60+C103</f>
        <v>0.32500000000000001</v>
      </c>
      <c r="O103" s="203"/>
      <c r="P103" s="184">
        <f>$P$60+C103</f>
        <v>0.3527777777777778</v>
      </c>
      <c r="Q103" s="182"/>
      <c r="R103" s="184">
        <f t="shared" si="33"/>
        <v>0.44930555555555551</v>
      </c>
      <c r="S103" s="182"/>
      <c r="T103" s="184">
        <f>$T$60+$C103</f>
        <v>0.51944444444444449</v>
      </c>
      <c r="U103" s="182"/>
      <c r="V103" s="182"/>
      <c r="W103" s="204">
        <f t="shared" si="44"/>
        <v>0.57499999999999996</v>
      </c>
      <c r="X103" s="183"/>
      <c r="Y103" s="184"/>
      <c r="Z103" s="204">
        <f t="shared" si="45"/>
        <v>0.60972222222222228</v>
      </c>
      <c r="AA103" s="184"/>
      <c r="AB103" s="184">
        <v>0.64930555555555558</v>
      </c>
      <c r="AC103" s="204">
        <f>$AC$60+$E103</f>
        <v>0.66874999999999996</v>
      </c>
      <c r="AD103" s="184"/>
      <c r="AE103" s="184">
        <v>0.69097222222222221</v>
      </c>
      <c r="AF103" s="184"/>
      <c r="AG103" s="184"/>
      <c r="AH103" s="184">
        <f>$AH$60+$C103</f>
        <v>0.72777777777777775</v>
      </c>
      <c r="AI103" s="184"/>
      <c r="AJ103" s="184">
        <f>$AJ$60+$C103</f>
        <v>0.76944444444444438</v>
      </c>
      <c r="AK103" s="182"/>
      <c r="AL103" s="185">
        <f>$AL$60+$C103</f>
        <v>0.81111111111111112</v>
      </c>
    </row>
    <row r="104" spans="1:43" s="102" customFormat="1" ht="15" hidden="1" customHeight="1" thickTop="1" thickBot="1" x14ac:dyDescent="0.35">
      <c r="C104" s="103"/>
      <c r="D104" s="103"/>
      <c r="E104" s="103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3"/>
      <c r="S104" s="103"/>
      <c r="T104" s="104"/>
      <c r="U104" s="104"/>
      <c r="V104" s="104"/>
      <c r="W104" s="104"/>
      <c r="X104" s="104"/>
      <c r="Y104" s="104"/>
      <c r="Z104" s="103"/>
      <c r="AA104" s="103"/>
      <c r="AB104" s="103"/>
      <c r="AC104" s="103"/>
      <c r="AD104" s="103"/>
      <c r="AM104" s="121" t="s">
        <v>98</v>
      </c>
      <c r="AN104" s="122" t="s">
        <v>85</v>
      </c>
      <c r="AO104" s="123" t="s">
        <v>86</v>
      </c>
    </row>
    <row r="105" spans="1:43" s="102" customFormat="1" ht="15" hidden="1" customHeight="1" thickBot="1" x14ac:dyDescent="0.35">
      <c r="B105" s="243" t="s">
        <v>84</v>
      </c>
      <c r="C105" s="244"/>
      <c r="D105" s="244"/>
      <c r="E105" s="244"/>
      <c r="F105" s="244"/>
      <c r="G105" s="245"/>
      <c r="H105" s="129">
        <v>38</v>
      </c>
      <c r="I105" s="105">
        <v>38</v>
      </c>
      <c r="J105" s="106">
        <v>38</v>
      </c>
      <c r="K105" s="105">
        <v>38</v>
      </c>
      <c r="L105" s="105">
        <v>63</v>
      </c>
      <c r="M105" s="106">
        <v>38</v>
      </c>
      <c r="N105" s="106">
        <v>38</v>
      </c>
      <c r="O105" s="105">
        <v>48</v>
      </c>
      <c r="P105" s="106">
        <v>38</v>
      </c>
      <c r="Q105" s="105">
        <v>38</v>
      </c>
      <c r="R105" s="106">
        <v>67</v>
      </c>
      <c r="S105" s="105">
        <v>38</v>
      </c>
      <c r="T105" s="106">
        <v>38</v>
      </c>
      <c r="U105" s="105">
        <v>38</v>
      </c>
      <c r="V105" s="105">
        <v>38</v>
      </c>
      <c r="W105" s="106">
        <v>48</v>
      </c>
      <c r="X105" s="105">
        <v>38</v>
      </c>
      <c r="Y105" s="105">
        <v>59</v>
      </c>
      <c r="Z105" s="106">
        <v>48</v>
      </c>
      <c r="AA105" s="105">
        <v>38</v>
      </c>
      <c r="AB105" s="106">
        <v>38</v>
      </c>
      <c r="AC105" s="106">
        <v>48</v>
      </c>
      <c r="AD105" s="105">
        <v>38</v>
      </c>
      <c r="AE105" s="106">
        <v>38</v>
      </c>
      <c r="AF105" s="106">
        <v>59</v>
      </c>
      <c r="AG105" s="105">
        <v>38</v>
      </c>
      <c r="AH105" s="106">
        <v>38</v>
      </c>
      <c r="AI105" s="105">
        <v>38</v>
      </c>
      <c r="AJ105" s="106">
        <v>38</v>
      </c>
      <c r="AK105" s="105">
        <v>38</v>
      </c>
      <c r="AL105" s="136">
        <v>38</v>
      </c>
      <c r="AM105" s="186">
        <f>SUM(H105:AL105)</f>
        <v>1314</v>
      </c>
      <c r="AN105" s="187">
        <f>+AM105/60</f>
        <v>21.9</v>
      </c>
      <c r="AO105" s="188">
        <f>+AN105/3</f>
        <v>7.3</v>
      </c>
    </row>
    <row r="106" spans="1:43" s="103" customFormat="1" ht="15" hidden="1" customHeight="1" x14ac:dyDescent="0.3">
      <c r="B106" s="246" t="s">
        <v>87</v>
      </c>
      <c r="C106" s="247"/>
      <c r="D106" s="247"/>
      <c r="E106" s="248"/>
      <c r="F106" s="124">
        <v>24</v>
      </c>
      <c r="G106" s="126">
        <v>24</v>
      </c>
      <c r="H106" s="130">
        <v>21</v>
      </c>
      <c r="I106" s="108">
        <v>21</v>
      </c>
      <c r="J106" s="109"/>
      <c r="K106" s="109"/>
      <c r="L106" s="108">
        <v>21</v>
      </c>
      <c r="M106" s="109"/>
      <c r="N106" s="109"/>
      <c r="O106" s="109"/>
      <c r="P106" s="108">
        <v>21</v>
      </c>
      <c r="Q106" s="109"/>
      <c r="R106" s="109"/>
      <c r="S106" s="108">
        <v>21</v>
      </c>
      <c r="T106" s="108">
        <v>21</v>
      </c>
      <c r="U106" s="109"/>
      <c r="V106" s="108">
        <v>21</v>
      </c>
      <c r="W106" s="109"/>
      <c r="X106" s="109"/>
      <c r="Y106" s="108">
        <v>21</v>
      </c>
      <c r="Z106" s="109"/>
      <c r="AA106" s="109"/>
      <c r="AB106" s="109"/>
      <c r="AC106" s="108">
        <v>21</v>
      </c>
      <c r="AD106" s="109"/>
      <c r="AE106" s="109"/>
      <c r="AF106" s="108">
        <v>21</v>
      </c>
      <c r="AG106" s="109"/>
      <c r="AH106" s="109"/>
      <c r="AI106" s="109"/>
      <c r="AJ106" s="109"/>
      <c r="AK106" s="109"/>
      <c r="AL106" s="137"/>
      <c r="AM106" s="133">
        <f>COUNT(H106:AL106)</f>
        <v>10</v>
      </c>
      <c r="AN106" s="110">
        <f>+I109+L109+P109+T109+V109+Y109+AC109+AF109</f>
        <v>155</v>
      </c>
      <c r="AO106" s="143">
        <f>+AN106/8</f>
        <v>19.375</v>
      </c>
      <c r="AP106" s="140">
        <f>+H105+I105+L105+P105+S105+T105+V105+Y105+AC105</f>
        <v>398</v>
      </c>
      <c r="AQ106" s="141">
        <f>+AP106/60</f>
        <v>6.6333333333333337</v>
      </c>
    </row>
    <row r="107" spans="1:43" s="103" customFormat="1" ht="15" hidden="1" customHeight="1" x14ac:dyDescent="0.3">
      <c r="B107" s="249"/>
      <c r="C107" s="250"/>
      <c r="D107" s="250"/>
      <c r="E107" s="251"/>
      <c r="F107" s="107"/>
      <c r="G107" s="128">
        <v>22</v>
      </c>
      <c r="H107" s="131"/>
      <c r="I107" s="109"/>
      <c r="J107" s="116">
        <v>22</v>
      </c>
      <c r="K107" s="109"/>
      <c r="L107" s="109"/>
      <c r="M107" s="116">
        <v>22</v>
      </c>
      <c r="N107" s="116">
        <v>22</v>
      </c>
      <c r="O107" s="109"/>
      <c r="P107" s="109"/>
      <c r="Q107" s="116">
        <v>22</v>
      </c>
      <c r="R107" s="109"/>
      <c r="S107" s="109"/>
      <c r="T107" s="109"/>
      <c r="U107" s="116">
        <v>22</v>
      </c>
      <c r="V107" s="109"/>
      <c r="W107" s="109"/>
      <c r="X107" s="116">
        <v>22</v>
      </c>
      <c r="Y107" s="109"/>
      <c r="Z107" s="109"/>
      <c r="AA107" s="116">
        <v>22</v>
      </c>
      <c r="AB107" s="109"/>
      <c r="AC107" s="109"/>
      <c r="AD107" s="116">
        <v>22</v>
      </c>
      <c r="AE107" s="109"/>
      <c r="AF107" s="109"/>
      <c r="AG107" s="116">
        <v>22</v>
      </c>
      <c r="AH107" s="109"/>
      <c r="AI107" s="116">
        <v>22</v>
      </c>
      <c r="AJ107" s="109"/>
      <c r="AK107" s="116">
        <v>22</v>
      </c>
      <c r="AL107" s="137"/>
      <c r="AM107" s="134">
        <f>COUNT(H107:AL107)</f>
        <v>11</v>
      </c>
      <c r="AN107" s="110">
        <f>+N109+Q109+X109+AA109+AD109+AG109+AI109+AK109</f>
        <v>206</v>
      </c>
      <c r="AO107" s="143">
        <f>+AN107/8</f>
        <v>25.75</v>
      </c>
      <c r="AP107" s="142">
        <f>+J105+N105+Q105+U105+X105+AA105+AD105+AG105+AI105+AK105</f>
        <v>380</v>
      </c>
      <c r="AQ107" s="143">
        <f>+AP107/60</f>
        <v>6.333333333333333</v>
      </c>
    </row>
    <row r="108" spans="1:43" s="103" customFormat="1" ht="15" hidden="1" customHeight="1" thickBot="1" x14ac:dyDescent="0.35">
      <c r="B108" s="252"/>
      <c r="C108" s="253"/>
      <c r="D108" s="253"/>
      <c r="E108" s="254"/>
      <c r="F108" s="125"/>
      <c r="G108" s="127">
        <v>23</v>
      </c>
      <c r="H108" s="131"/>
      <c r="I108" s="109"/>
      <c r="J108" s="109"/>
      <c r="K108" s="111">
        <v>23</v>
      </c>
      <c r="L108" s="109"/>
      <c r="M108" s="109"/>
      <c r="N108" s="109"/>
      <c r="O108" s="111">
        <v>23</v>
      </c>
      <c r="P108" s="109"/>
      <c r="Q108" s="109"/>
      <c r="R108" s="111">
        <v>23</v>
      </c>
      <c r="S108" s="109"/>
      <c r="T108" s="109"/>
      <c r="U108" s="109"/>
      <c r="V108" s="109"/>
      <c r="W108" s="111">
        <v>23</v>
      </c>
      <c r="X108" s="109"/>
      <c r="Y108" s="109"/>
      <c r="Z108" s="111">
        <v>23</v>
      </c>
      <c r="AA108" s="109"/>
      <c r="AB108" s="111">
        <v>23</v>
      </c>
      <c r="AC108" s="109"/>
      <c r="AD108" s="109"/>
      <c r="AE108" s="111">
        <v>23</v>
      </c>
      <c r="AF108" s="109"/>
      <c r="AG108" s="109"/>
      <c r="AH108" s="111">
        <v>23</v>
      </c>
      <c r="AI108" s="109"/>
      <c r="AJ108" s="111">
        <v>23</v>
      </c>
      <c r="AK108" s="109"/>
      <c r="AL108" s="138">
        <v>23</v>
      </c>
      <c r="AM108" s="135">
        <f>COUNT(H108:AL108)</f>
        <v>10</v>
      </c>
      <c r="AN108" s="110">
        <f>+O109+R109+Z109+AB109+AE109+AH109+AJ109+AL109</f>
        <v>216</v>
      </c>
      <c r="AO108" s="143">
        <f>+AN108/8</f>
        <v>27</v>
      </c>
      <c r="AP108" s="144">
        <f>+K105+O105+R105+W105+Z105+AB105+AE105+AH105+AJ105+AL105</f>
        <v>439</v>
      </c>
      <c r="AQ108" s="145">
        <f>+AP108/60</f>
        <v>7.3166666666666664</v>
      </c>
    </row>
    <row r="109" spans="1:43" s="103" customFormat="1" ht="15" hidden="1" customHeight="1" thickBot="1" x14ac:dyDescent="0.35">
      <c r="B109" s="255" t="s">
        <v>89</v>
      </c>
      <c r="C109" s="256"/>
      <c r="D109" s="256"/>
      <c r="E109" s="256"/>
      <c r="F109" s="256"/>
      <c r="G109" s="257"/>
      <c r="H109" s="132" t="s">
        <v>88</v>
      </c>
      <c r="I109" s="112">
        <v>12</v>
      </c>
      <c r="J109" s="117" t="s">
        <v>88</v>
      </c>
      <c r="K109" s="113" t="s">
        <v>88</v>
      </c>
      <c r="L109" s="112">
        <v>17</v>
      </c>
      <c r="M109" s="117">
        <v>37</v>
      </c>
      <c r="N109" s="117">
        <v>37</v>
      </c>
      <c r="O109" s="113">
        <v>12</v>
      </c>
      <c r="P109" s="112">
        <v>2</v>
      </c>
      <c r="Q109" s="117">
        <v>37</v>
      </c>
      <c r="R109" s="113">
        <v>102</v>
      </c>
      <c r="S109" s="120">
        <v>112</v>
      </c>
      <c r="T109" s="112">
        <v>52</v>
      </c>
      <c r="U109" s="119">
        <v>202</v>
      </c>
      <c r="V109" s="112">
        <v>12</v>
      </c>
      <c r="W109" s="118">
        <v>133</v>
      </c>
      <c r="X109" s="117">
        <v>22</v>
      </c>
      <c r="Y109" s="112">
        <v>22</v>
      </c>
      <c r="Z109" s="113">
        <v>2</v>
      </c>
      <c r="AA109" s="117">
        <v>32</v>
      </c>
      <c r="AB109" s="113">
        <v>12</v>
      </c>
      <c r="AC109" s="112">
        <v>36</v>
      </c>
      <c r="AD109" s="117">
        <v>12</v>
      </c>
      <c r="AE109" s="113">
        <v>22</v>
      </c>
      <c r="AF109" s="112">
        <v>2</v>
      </c>
      <c r="AG109" s="117">
        <v>22</v>
      </c>
      <c r="AH109" s="113">
        <v>22</v>
      </c>
      <c r="AI109" s="117">
        <v>22</v>
      </c>
      <c r="AJ109" s="113">
        <v>22</v>
      </c>
      <c r="AK109" s="117">
        <v>22</v>
      </c>
      <c r="AL109" s="139">
        <v>22</v>
      </c>
      <c r="AM109" s="115">
        <f>SUM(H109:AL109)</f>
        <v>1061</v>
      </c>
      <c r="AN109" s="114">
        <f>+I109+L109+N109+O109+P109+Q109+R109+T109+V109+X109+Y109+Z109+AA109+AB109+AC109+AD109+AE109+AG109+AH109+AI109+AJ109+AK109+AL109</f>
        <v>575</v>
      </c>
      <c r="AO109" s="145">
        <f>AVERAGE(F109:AL109)</f>
        <v>37.892857142857146</v>
      </c>
    </row>
    <row r="110" spans="1:43" s="2" customFormat="1" hidden="1" x14ac:dyDescent="0.3">
      <c r="G110" s="87"/>
      <c r="AP110" s="258" t="s">
        <v>90</v>
      </c>
      <c r="AQ110" s="259"/>
    </row>
    <row r="111" spans="1:43" hidden="1" x14ac:dyDescent="0.3">
      <c r="G111" s="87"/>
      <c r="AN111" s="258" t="s">
        <v>89</v>
      </c>
      <c r="AO111" s="258"/>
      <c r="AP111" s="259"/>
      <c r="AQ111" s="259"/>
    </row>
    <row r="112" spans="1:43" hidden="1" x14ac:dyDescent="0.3">
      <c r="AN112" s="258"/>
      <c r="AO112" s="258"/>
    </row>
    <row r="113" ht="15.6" thickTop="1" x14ac:dyDescent="0.3"/>
  </sheetData>
  <mergeCells count="26">
    <mergeCell ref="A48:A103"/>
    <mergeCell ref="B105:G105"/>
    <mergeCell ref="B106:E108"/>
    <mergeCell ref="B109:G109"/>
    <mergeCell ref="AP110:AQ111"/>
    <mergeCell ref="AN111:AO112"/>
    <mergeCell ref="K55:L55"/>
    <mergeCell ref="U55:V55"/>
    <mergeCell ref="X55:Y55"/>
    <mergeCell ref="AF55:AG55"/>
    <mergeCell ref="AB56:AC56"/>
    <mergeCell ref="M56:N56"/>
    <mergeCell ref="M78:N78"/>
    <mergeCell ref="U60:V60"/>
    <mergeCell ref="A4:A47"/>
    <mergeCell ref="H8:I8"/>
    <mergeCell ref="K8:L8"/>
    <mergeCell ref="U8:V8"/>
    <mergeCell ref="X8:Y8"/>
    <mergeCell ref="M9:N9"/>
    <mergeCell ref="AF8:AG8"/>
    <mergeCell ref="AB9:AC9"/>
    <mergeCell ref="K48:L48"/>
    <mergeCell ref="U48:V48"/>
    <mergeCell ref="X48:Y48"/>
    <mergeCell ref="AF48:AG48"/>
  </mergeCells>
  <phoneticPr fontId="30" type="noConversion"/>
  <printOptions horizontalCentered="1" verticalCentered="1"/>
  <pageMargins left="0" right="0" top="0.74803149606299213" bottom="0.74803149606299213" header="0.31496062992125984" footer="0.31496062992125984"/>
  <pageSetup paperSize="9" scale="34" orientation="landscape" r:id="rId1"/>
  <headerFooter>
    <oddHeader>&amp;L&amp;"Arial,Félkövér"&amp;20&amp;KFF0000
&amp;C&amp;"Arial,Normál"&amp;18&amp;EViaBusz alapmenetrend, (1.0) 
irány. &amp;R&amp;"Arial,Normál"&amp;18&amp;U 2021. 11. 02.</oddHeader>
    <oddFooter>&amp;L&amp;"Arial,Normál"&amp;12&amp;D &amp;T&amp;R&amp;"Harlow Solid Italic,Dőlt"&amp;14Váradi Gábor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Alapmenetrend</vt:lpstr>
      <vt:lpstr>Alapmenetrend!Nyomtatási_terület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Váradi Gábor</dc:creator>
  <cp:lastModifiedBy>Székely Erika</cp:lastModifiedBy>
  <cp:lastPrinted>2022-09-11T06:05:18Z</cp:lastPrinted>
  <dcterms:created xsi:type="dcterms:W3CDTF">2015-06-05T18:19:34Z</dcterms:created>
  <dcterms:modified xsi:type="dcterms:W3CDTF">2023-08-30T11:34:50Z</dcterms:modified>
</cp:coreProperties>
</file>